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https://ingov-my.sharepoint.com/personal/pnelson_ihcda_in_gov/Documents/Documents 1/"/>
    </mc:Choice>
  </mc:AlternateContent>
  <xr:revisionPtr revIDLastSave="484" documentId="8_{04609EA0-400F-44BD-A9F6-7CB997C7BF6A}" xr6:coauthVersionLast="47" xr6:coauthVersionMax="47" xr10:uidLastSave="{41C8B833-FF5A-4ACC-90A0-0B76DE2369F8}"/>
  <bookViews>
    <workbookView xWindow="-120" yWindow="-120" windowWidth="29040" windowHeight="17640" tabRatio="861" xr2:uid="{00000000-000D-0000-FFFF-FFFF00000000}"/>
  </bookViews>
  <sheets>
    <sheet name="T1-Application Cover Page" sheetId="1" r:id="rId1"/>
    <sheet name="T2-Development Information" sheetId="25" r:id="rId2"/>
    <sheet name="T3-Narratives" sheetId="7" r:id="rId3"/>
    <sheet name="T4-Units" sheetId="24" r:id="rId4"/>
    <sheet name="T5-Sources" sheetId="9" r:id="rId5"/>
    <sheet name="T6-Budget" sheetId="10" r:id="rId6"/>
    <sheet name="T7-Match" sheetId="11" r:id="rId7"/>
    <sheet name="T8-Application Summary" sheetId="2" r:id="rId8"/>
    <sheet name="THRESHOLD CHECKLIST" sheetId="4" r:id="rId9"/>
    <sheet name="S1-Development Characteristics" sheetId="5" r:id="rId10"/>
    <sheet name="S2-Development Features" sheetId="12" r:id="rId11"/>
    <sheet name="S3-Readiness" sheetId="13" r:id="rId12"/>
    <sheet name="S4-Capacity" sheetId="14" r:id="rId13"/>
    <sheet name="S5-Financing" sheetId="15" r:id="rId14"/>
    <sheet name="S6-Unique Features" sheetId="16" r:id="rId15"/>
    <sheet name="SCORE SHEET" sheetId="6" r:id="rId16"/>
    <sheet name="PROFORMA" sheetId="19" r:id="rId17"/>
    <sheet name="D1-Development Fund" sheetId="28" r:id="rId18"/>
    <sheet name="D2-CHDO Operating Supplement" sheetId="29" r:id="rId19"/>
    <sheet name="D3-Rental Assessment" sheetId="20" r:id="rId20"/>
    <sheet name="D4-Displacement Assessment" sheetId="30" r:id="rId21"/>
    <sheet name="D5-Displacement Plan" sheetId="31" r:id="rId22"/>
    <sheet name="D6-Displacement Affidavit" sheetId="33" r:id="rId23"/>
    <sheet name="D7-LEP" sheetId="34" r:id="rId24"/>
    <sheet name="D8-Davis Bacon" sheetId="35" r:id="rId25"/>
    <sheet name="D9-Assurances and Certification" sheetId="36" r:id="rId26"/>
    <sheet name="Validation" sheetId="3" state="hidden" r:id="rId27"/>
  </sheets>
  <definedNames>
    <definedName name="_xlnm.Print_Area" localSheetId="19">'D3-Rental Assessment'!$A$1:$AH$187</definedName>
    <definedName name="_xlnm.Print_Area" localSheetId="16">PROFORMA!$A$1:$AH$382</definedName>
    <definedName name="_xlnm.Print_Area" localSheetId="9">'S1-Development Characteristics'!$A$1:$AE$127</definedName>
    <definedName name="_xlnm.Print_Area" localSheetId="10">'S2-Development Features'!$A$1:$AF$147</definedName>
    <definedName name="_xlnm.Print_Area" localSheetId="11">'S3-Readiness'!$A$1:$AE$74</definedName>
    <definedName name="_xlnm.Print_Area" localSheetId="12">'S4-Capacity'!$A$1:$AE$45</definedName>
    <definedName name="_xlnm.Print_Area" localSheetId="13">'S5-Financing'!$A$1:$AH$45</definedName>
    <definedName name="_xlnm.Print_Area" localSheetId="14">'S6-Unique Features'!$A$1:$AE$11</definedName>
    <definedName name="_xlnm.Print_Area" localSheetId="15">'SCORE SHEET'!$A$1:$AJ$166</definedName>
    <definedName name="_xlnm.Print_Area" localSheetId="0">'T1-Application Cover Page'!$A$1:$AE$211</definedName>
    <definedName name="_xlnm.Print_Area" localSheetId="1">'T2-Development Information'!$A$1:$AG$54</definedName>
    <definedName name="_xlnm.Print_Area" localSheetId="2">'T3-Narratives'!$A$1:$AH$169</definedName>
    <definedName name="_xlnm.Print_Area" localSheetId="3">'T4-Units'!$A$1:$AE$77</definedName>
    <definedName name="_xlnm.Print_Area" localSheetId="4">'T5-Sources'!$A$1:$AN$137</definedName>
    <definedName name="_xlnm.Print_Area" localSheetId="5">'T6-Budget'!$A$1:$AJ$77</definedName>
    <definedName name="_xlnm.Print_Area" localSheetId="6">'T7-Match'!$A$1:$AE$69</definedName>
    <definedName name="_xlnm.Print_Area" localSheetId="7">'T8-Application Summary'!$A$1:$AJ$210</definedName>
    <definedName name="_xlnm.Print_Area" localSheetId="8">'THRESHOLD CHECKLIST'!$A$1:$AH$81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25" i="6" l="1"/>
  <c r="P125" i="6"/>
  <c r="M125" i="6"/>
  <c r="S164" i="6"/>
  <c r="M164" i="6"/>
  <c r="M135" i="6"/>
  <c r="B134" i="6"/>
  <c r="B136" i="6"/>
  <c r="AB28" i="14"/>
  <c r="AB30" i="14" s="1"/>
  <c r="AB25" i="14"/>
  <c r="AD41" i="13"/>
  <c r="AB45" i="13"/>
  <c r="P135" i="6" s="1"/>
  <c r="AD105" i="12"/>
  <c r="S54" i="12"/>
  <c r="AB71" i="5"/>
  <c r="P29" i="6" s="1"/>
  <c r="M78" i="4"/>
  <c r="M74" i="4"/>
  <c r="P315" i="19"/>
  <c r="AB315" i="19" s="1"/>
  <c r="M72" i="4"/>
  <c r="M26" i="4"/>
  <c r="M28" i="4"/>
  <c r="M24" i="4"/>
  <c r="AB49" i="2"/>
  <c r="AB14" i="13"/>
  <c r="AB28" i="13"/>
  <c r="AB20" i="13"/>
  <c r="AD47" i="13"/>
  <c r="M139" i="6" s="1"/>
  <c r="AB70" i="13"/>
  <c r="P138" i="6" s="1"/>
  <c r="S139" i="6"/>
  <c r="M138" i="6"/>
  <c r="AB30" i="13" l="1"/>
  <c r="M38" i="4" l="1"/>
  <c r="M162" i="6" l="1"/>
  <c r="M124" i="6" l="1"/>
  <c r="M123" i="6"/>
  <c r="M122" i="6"/>
  <c r="M121" i="6"/>
  <c r="AD125" i="12" l="1"/>
  <c r="AB134" i="12"/>
  <c r="P123" i="6" s="1"/>
  <c r="AB133" i="12"/>
  <c r="P122" i="6" s="1"/>
  <c r="AB129" i="12"/>
  <c r="P121" i="6" s="1"/>
  <c r="AB130" i="12" l="1"/>
  <c r="P124" i="6"/>
  <c r="S124" i="6" s="1"/>
  <c r="AB135" i="12"/>
  <c r="S32" i="6"/>
  <c r="M32" i="6"/>
  <c r="S36" i="6"/>
  <c r="M36" i="6"/>
  <c r="M31" i="6"/>
  <c r="M35" i="6"/>
  <c r="M34" i="6"/>
  <c r="B33" i="6"/>
  <c r="AB136" i="12" l="1"/>
  <c r="AB102" i="5"/>
  <c r="P35" i="6" s="1"/>
  <c r="AB100" i="5"/>
  <c r="P34" i="6" s="1"/>
  <c r="AB105" i="5" l="1"/>
  <c r="P36" i="6" s="1"/>
  <c r="X297" i="19" l="1"/>
  <c r="AC64" i="9" l="1"/>
  <c r="AC65" i="9"/>
  <c r="AC66" i="9"/>
  <c r="AC67" i="9"/>
  <c r="AC68" i="9"/>
  <c r="AC63" i="9"/>
  <c r="M91" i="6" l="1"/>
  <c r="B91" i="6"/>
  <c r="AB85" i="12"/>
  <c r="P91" i="6" l="1"/>
  <c r="M116" i="6"/>
  <c r="B116" i="6"/>
  <c r="AB121" i="12"/>
  <c r="P116" i="6" s="1"/>
  <c r="AB118" i="12"/>
  <c r="M36" i="4" l="1"/>
  <c r="M82" i="6" l="1"/>
  <c r="B82" i="6"/>
  <c r="AD32" i="14"/>
  <c r="AB80" i="12" l="1"/>
  <c r="P82" i="6" s="1"/>
  <c r="M34" i="4" l="1"/>
  <c r="M32" i="4"/>
  <c r="Z18" i="10" l="1"/>
  <c r="Z19" i="10"/>
  <c r="Z20" i="10"/>
  <c r="Z21" i="10"/>
  <c r="Z23" i="10"/>
  <c r="Z25" i="10"/>
  <c r="Z26" i="10"/>
  <c r="Z27" i="10"/>
  <c r="Z28" i="10"/>
  <c r="J29" i="10"/>
  <c r="N29" i="10"/>
  <c r="R29" i="10"/>
  <c r="V29" i="10"/>
  <c r="Z31" i="10"/>
  <c r="Z33" i="10"/>
  <c r="Z34" i="10"/>
  <c r="Z35" i="10"/>
  <c r="Z36" i="10"/>
  <c r="Z37" i="10"/>
  <c r="Z38" i="10"/>
  <c r="Z29" i="10" l="1"/>
  <c r="J34" i="15"/>
  <c r="V34" i="15" s="1"/>
  <c r="S153" i="6"/>
  <c r="M153" i="6"/>
  <c r="M152" i="6"/>
  <c r="B152" i="6"/>
  <c r="B151" i="6"/>
  <c r="AB37" i="14"/>
  <c r="P153" i="6" s="1"/>
  <c r="B132" i="6"/>
  <c r="B131" i="6"/>
  <c r="B130" i="6"/>
  <c r="B129" i="6"/>
  <c r="B128" i="6"/>
  <c r="M115" i="6"/>
  <c r="B115" i="6"/>
  <c r="AB120" i="12"/>
  <c r="P115" i="6" s="1"/>
  <c r="M30" i="6"/>
  <c r="M28" i="6"/>
  <c r="B27" i="6"/>
  <c r="B18" i="6"/>
  <c r="AB74" i="5"/>
  <c r="P30" i="6" s="1"/>
  <c r="V30" i="6" s="1"/>
  <c r="AD62" i="5"/>
  <c r="AB92" i="5"/>
  <c r="AB86" i="5"/>
  <c r="AB87" i="5"/>
  <c r="AB88" i="5"/>
  <c r="AB89" i="5"/>
  <c r="AB90" i="5"/>
  <c r="AB91" i="5"/>
  <c r="AB79" i="5"/>
  <c r="AB80" i="5"/>
  <c r="AB81" i="5"/>
  <c r="AB82" i="5"/>
  <c r="AB83" i="5"/>
  <c r="AB84" i="5"/>
  <c r="AB85" i="5"/>
  <c r="AB68" i="5"/>
  <c r="M23" i="6"/>
  <c r="M22" i="6"/>
  <c r="M21" i="6"/>
  <c r="M20" i="6"/>
  <c r="AB51" i="5"/>
  <c r="P22" i="6" s="1"/>
  <c r="AB49" i="5"/>
  <c r="P21" i="6" s="1"/>
  <c r="M132" i="6"/>
  <c r="V132" i="6"/>
  <c r="P28" i="6" l="1"/>
  <c r="AB77" i="5"/>
  <c r="P152" i="6"/>
  <c r="AB93" i="5"/>
  <c r="P31" i="6" s="1"/>
  <c r="AB38" i="13"/>
  <c r="P132" i="6" s="1"/>
  <c r="AD12" i="5"/>
  <c r="M70" i="4"/>
  <c r="AB94" i="5" l="1"/>
  <c r="P32" i="6" s="1"/>
  <c r="D41" i="9"/>
  <c r="Y41" i="9" s="1"/>
  <c r="P330" i="19"/>
  <c r="X358" i="19"/>
  <c r="AB358" i="19" s="1"/>
  <c r="T358" i="19"/>
  <c r="P358" i="19"/>
  <c r="Y49" i="9"/>
  <c r="Y47" i="9"/>
  <c r="Y45" i="9"/>
  <c r="Y43" i="9"/>
  <c r="Y51" i="9"/>
  <c r="M163" i="6"/>
  <c r="B76" i="6"/>
  <c r="C4" i="33"/>
  <c r="B213" i="36"/>
  <c r="S12" i="6"/>
  <c r="S111" i="20"/>
  <c r="X315" i="19"/>
  <c r="V39" i="24"/>
  <c r="X15" i="19" s="1"/>
  <c r="X16" i="19" s="1"/>
  <c r="S39" i="24"/>
  <c r="E124" i="19" s="1"/>
  <c r="O124" i="19" s="1"/>
  <c r="P39" i="24"/>
  <c r="E123" i="19" s="1"/>
  <c r="O123" i="19" s="1"/>
  <c r="M39" i="24"/>
  <c r="L15" i="19" s="1"/>
  <c r="L16" i="19" s="1"/>
  <c r="J39" i="24"/>
  <c r="E121" i="19" s="1"/>
  <c r="O121" i="19" s="1"/>
  <c r="V31" i="24"/>
  <c r="S31" i="24"/>
  <c r="E117" i="19" s="1"/>
  <c r="O117" i="19" s="1"/>
  <c r="P31" i="24"/>
  <c r="P13" i="19" s="1"/>
  <c r="P14" i="19" s="1"/>
  <c r="M31" i="24"/>
  <c r="E115" i="19" s="1"/>
  <c r="O115" i="19" s="1"/>
  <c r="J31" i="24"/>
  <c r="H13" i="19" s="1"/>
  <c r="V23" i="24"/>
  <c r="E111" i="19" s="1"/>
  <c r="O111" i="19" s="1"/>
  <c r="S23" i="24"/>
  <c r="T11" i="19" s="1"/>
  <c r="T12" i="19" s="1"/>
  <c r="P23" i="24"/>
  <c r="P11" i="19" s="1"/>
  <c r="P12" i="19" s="1"/>
  <c r="M23" i="24"/>
  <c r="J23" i="24"/>
  <c r="H11" i="19" s="1"/>
  <c r="V15" i="24"/>
  <c r="E104" i="19" s="1"/>
  <c r="O104" i="19" s="1"/>
  <c r="S15" i="24"/>
  <c r="T9" i="19" s="1"/>
  <c r="T10" i="19" s="1"/>
  <c r="P15" i="24"/>
  <c r="P9" i="19" s="1"/>
  <c r="P10" i="19" s="1"/>
  <c r="M15" i="24"/>
  <c r="E101" i="19" s="1"/>
  <c r="O101" i="19" s="1"/>
  <c r="M66" i="4"/>
  <c r="M8" i="4"/>
  <c r="L69" i="28"/>
  <c r="Y42" i="29"/>
  <c r="M64" i="4" s="1"/>
  <c r="AA59" i="28"/>
  <c r="AA63" i="28" s="1"/>
  <c r="C65" i="28" s="1"/>
  <c r="M137" i="6"/>
  <c r="M25" i="6"/>
  <c r="AE131" i="9"/>
  <c r="M50" i="4"/>
  <c r="M48" i="4"/>
  <c r="M44" i="4"/>
  <c r="M42" i="4"/>
  <c r="M40" i="4"/>
  <c r="M30" i="4"/>
  <c r="M22" i="4"/>
  <c r="M76" i="4"/>
  <c r="M19" i="4"/>
  <c r="M16" i="4"/>
  <c r="M14" i="4"/>
  <c r="M12" i="4"/>
  <c r="M10" i="4"/>
  <c r="M6" i="4"/>
  <c r="S29" i="19"/>
  <c r="AB60" i="13"/>
  <c r="AB93" i="12"/>
  <c r="P94" i="6" s="1"/>
  <c r="AB58" i="5"/>
  <c r="P25" i="6" s="1"/>
  <c r="Z14" i="10"/>
  <c r="N47" i="10"/>
  <c r="M47" i="24"/>
  <c r="L19" i="19" s="1"/>
  <c r="L20" i="19" s="1"/>
  <c r="P47" i="24"/>
  <c r="P19" i="19" s="1"/>
  <c r="P20" i="19" s="1"/>
  <c r="S47" i="24"/>
  <c r="T19" i="19" s="1"/>
  <c r="T20" i="19" s="1"/>
  <c r="V47" i="24"/>
  <c r="E139" i="19" s="1"/>
  <c r="O139" i="19" s="1"/>
  <c r="J47" i="24"/>
  <c r="H19" i="19" s="1"/>
  <c r="M43" i="24"/>
  <c r="E129" i="19" s="1"/>
  <c r="O129" i="19" s="1"/>
  <c r="P43" i="24"/>
  <c r="E130" i="19" s="1"/>
  <c r="O130" i="19" s="1"/>
  <c r="S43" i="24"/>
  <c r="V43" i="24"/>
  <c r="J43" i="24"/>
  <c r="H17" i="19" s="1"/>
  <c r="Y41" i="24"/>
  <c r="Y42" i="24"/>
  <c r="Y46" i="24"/>
  <c r="Y45" i="24"/>
  <c r="AA49" i="28"/>
  <c r="X330" i="19"/>
  <c r="G97" i="20"/>
  <c r="K97" i="20" s="1"/>
  <c r="B145" i="6"/>
  <c r="B143" i="6"/>
  <c r="V128" i="6"/>
  <c r="V163" i="6"/>
  <c r="M150" i="6"/>
  <c r="S150" i="6" s="1"/>
  <c r="M145" i="6"/>
  <c r="M143" i="6"/>
  <c r="V129" i="6"/>
  <c r="V130" i="6"/>
  <c r="V131" i="6"/>
  <c r="S95" i="6"/>
  <c r="M95" i="6"/>
  <c r="M94" i="6"/>
  <c r="M17" i="6"/>
  <c r="M14" i="6"/>
  <c r="AD20" i="14"/>
  <c r="M149" i="6" s="1"/>
  <c r="AB16" i="14"/>
  <c r="P145" i="6" s="1"/>
  <c r="AB14" i="14"/>
  <c r="P143" i="6" s="1"/>
  <c r="Y18" i="14"/>
  <c r="AD8" i="14" s="1"/>
  <c r="AB35" i="13"/>
  <c r="P129" i="6" s="1"/>
  <c r="AB36" i="13"/>
  <c r="P130" i="6" s="1"/>
  <c r="AB37" i="13"/>
  <c r="P131" i="6" s="1"/>
  <c r="AB34" i="13"/>
  <c r="AD88" i="12"/>
  <c r="AB54" i="12"/>
  <c r="AB34" i="12"/>
  <c r="P51" i="6" s="1"/>
  <c r="AB26" i="12"/>
  <c r="P49" i="6" s="1"/>
  <c r="AB56" i="5"/>
  <c r="P24" i="6" s="1"/>
  <c r="AB54" i="5"/>
  <c r="P23" i="6" s="1"/>
  <c r="AB47" i="5"/>
  <c r="P20" i="6" s="1"/>
  <c r="AB42" i="5"/>
  <c r="P19" i="6" s="1"/>
  <c r="V19" i="6" s="1"/>
  <c r="I5" i="3"/>
  <c r="I4" i="3"/>
  <c r="I3" i="3"/>
  <c r="AA63" i="11"/>
  <c r="AA62" i="11"/>
  <c r="AA61" i="11"/>
  <c r="I50" i="11"/>
  <c r="AA66" i="11" s="1"/>
  <c r="R75" i="10"/>
  <c r="R67" i="10"/>
  <c r="N67" i="10"/>
  <c r="O61" i="10"/>
  <c r="O55" i="10"/>
  <c r="S56" i="10"/>
  <c r="S55" i="10"/>
  <c r="J47" i="10"/>
  <c r="N39" i="10"/>
  <c r="R39" i="10"/>
  <c r="V39" i="10"/>
  <c r="J39" i="10"/>
  <c r="O56" i="10"/>
  <c r="N16" i="10"/>
  <c r="R16" i="10"/>
  <c r="V16" i="10"/>
  <c r="J16" i="10"/>
  <c r="Z12" i="10"/>
  <c r="Z13" i="10"/>
  <c r="O140" i="20" s="1"/>
  <c r="W140" i="20" s="1"/>
  <c r="Z15" i="10"/>
  <c r="Z11" i="10"/>
  <c r="S99" i="20"/>
  <c r="AB93" i="20"/>
  <c r="W126" i="9"/>
  <c r="AG126" i="9" s="1"/>
  <c r="Y38" i="24"/>
  <c r="Y37" i="24"/>
  <c r="Y35" i="24"/>
  <c r="Y34" i="24"/>
  <c r="Y30" i="24"/>
  <c r="Y29" i="24"/>
  <c r="Y27" i="24"/>
  <c r="Y26" i="24"/>
  <c r="Y22" i="24"/>
  <c r="Y21" i="24"/>
  <c r="Y19" i="24"/>
  <c r="Y18" i="24"/>
  <c r="J15" i="24"/>
  <c r="E100" i="19" s="1"/>
  <c r="O100" i="19" s="1"/>
  <c r="Y11" i="24"/>
  <c r="Y10" i="24"/>
  <c r="E131" i="19"/>
  <c r="O131" i="19" s="1"/>
  <c r="T17" i="19"/>
  <c r="T18" i="19" s="1"/>
  <c r="X17" i="19"/>
  <c r="X18" i="19" s="1"/>
  <c r="E128" i="19"/>
  <c r="O128" i="19" s="1"/>
  <c r="P15" i="19"/>
  <c r="P16" i="19" s="1"/>
  <c r="E122" i="19"/>
  <c r="O122" i="19" s="1"/>
  <c r="X11" i="19"/>
  <c r="X12" i="19" s="1"/>
  <c r="E118" i="19"/>
  <c r="O118" i="19" s="1"/>
  <c r="Y14" i="24"/>
  <c r="Y13" i="24"/>
  <c r="J296" i="19"/>
  <c r="J295" i="19"/>
  <c r="H315" i="19"/>
  <c r="X309" i="19"/>
  <c r="AB309" i="19" s="1"/>
  <c r="X303" i="19"/>
  <c r="AB303" i="19" s="1"/>
  <c r="X337" i="19"/>
  <c r="AB337" i="19" s="1"/>
  <c r="X323" i="19"/>
  <c r="B8" i="6"/>
  <c r="B114" i="6"/>
  <c r="B112" i="6"/>
  <c r="B111" i="6"/>
  <c r="B110" i="6"/>
  <c r="B108" i="6"/>
  <c r="B106" i="6"/>
  <c r="B104" i="6"/>
  <c r="B102" i="6"/>
  <c r="B101" i="6"/>
  <c r="B99" i="6"/>
  <c r="B97" i="6"/>
  <c r="B117" i="6"/>
  <c r="M119" i="6"/>
  <c r="S119" i="6" s="1"/>
  <c r="B161" i="6"/>
  <c r="B160" i="6"/>
  <c r="B156" i="6"/>
  <c r="B155" i="6"/>
  <c r="B148" i="6"/>
  <c r="B142" i="6"/>
  <c r="B141" i="6"/>
  <c r="B127" i="6"/>
  <c r="B126" i="6"/>
  <c r="B96" i="6"/>
  <c r="B93" i="6"/>
  <c r="B90" i="6"/>
  <c r="B88" i="6"/>
  <c r="B84" i="6"/>
  <c r="B83" i="6"/>
  <c r="B81" i="6"/>
  <c r="B74" i="6"/>
  <c r="B71" i="6"/>
  <c r="B68" i="6"/>
  <c r="B66" i="6"/>
  <c r="B64" i="6"/>
  <c r="B63" i="6"/>
  <c r="S62" i="6"/>
  <c r="M62" i="6"/>
  <c r="M60" i="6"/>
  <c r="B60" i="6"/>
  <c r="B59" i="6"/>
  <c r="B56" i="6"/>
  <c r="B55" i="6"/>
  <c r="B51" i="6"/>
  <c r="B50" i="6"/>
  <c r="B47" i="6"/>
  <c r="B43" i="6"/>
  <c r="B40" i="6"/>
  <c r="B39" i="6"/>
  <c r="B38" i="6"/>
  <c r="B6" i="6"/>
  <c r="B13" i="6"/>
  <c r="B10" i="6"/>
  <c r="B7" i="6"/>
  <c r="Y34" i="15"/>
  <c r="M157" i="6" s="1"/>
  <c r="AD56" i="12"/>
  <c r="AA31" i="20"/>
  <c r="O210" i="19"/>
  <c r="S210" i="19" s="1"/>
  <c r="W210" i="19" s="1"/>
  <c r="AA210" i="19" s="1"/>
  <c r="K225" i="19" s="1"/>
  <c r="O225" i="19" s="1"/>
  <c r="S225" i="19" s="1"/>
  <c r="W225" i="19" s="1"/>
  <c r="AA225" i="19" s="1"/>
  <c r="K240" i="19" s="1"/>
  <c r="O240" i="19" s="1"/>
  <c r="S240" i="19" s="1"/>
  <c r="W240" i="19" s="1"/>
  <c r="AA240" i="19" s="1"/>
  <c r="J188" i="19"/>
  <c r="J175" i="19"/>
  <c r="J168" i="19"/>
  <c r="AB66" i="19"/>
  <c r="AB83" i="19" s="1"/>
  <c r="AB84" i="19" s="1"/>
  <c r="Y66" i="19"/>
  <c r="Y89" i="19" s="1"/>
  <c r="Y90" i="19" s="1"/>
  <c r="V66" i="19"/>
  <c r="V80" i="19" s="1"/>
  <c r="V81" i="19" s="1"/>
  <c r="S66" i="19"/>
  <c r="S89" i="19" s="1"/>
  <c r="S90" i="19" s="1"/>
  <c r="P66" i="19"/>
  <c r="P86" i="19" s="1"/>
  <c r="P87" i="19" s="1"/>
  <c r="G45" i="19"/>
  <c r="K43" i="19" s="1"/>
  <c r="B4" i="19"/>
  <c r="S163" i="6"/>
  <c r="S158" i="6"/>
  <c r="S159" i="6" s="1"/>
  <c r="S147" i="6"/>
  <c r="S154" i="6" s="1"/>
  <c r="M133" i="6"/>
  <c r="M131" i="6"/>
  <c r="M130" i="6"/>
  <c r="M129" i="6"/>
  <c r="M128" i="6"/>
  <c r="M117" i="6"/>
  <c r="M114" i="6"/>
  <c r="M112" i="6"/>
  <c r="M111" i="6"/>
  <c r="M110" i="6"/>
  <c r="M108" i="6"/>
  <c r="M106" i="6"/>
  <c r="M104" i="6"/>
  <c r="M102" i="6"/>
  <c r="M101" i="6"/>
  <c r="M99" i="6"/>
  <c r="M97" i="6"/>
  <c r="M92" i="6"/>
  <c r="S92" i="6" s="1"/>
  <c r="M90" i="6"/>
  <c r="M88" i="6"/>
  <c r="M84" i="6"/>
  <c r="M83" i="6"/>
  <c r="M81" i="6"/>
  <c r="M76" i="6"/>
  <c r="M74" i="6"/>
  <c r="M71" i="6"/>
  <c r="M68" i="6"/>
  <c r="M66" i="6"/>
  <c r="M64" i="6"/>
  <c r="S58" i="6"/>
  <c r="M58" i="6"/>
  <c r="M56" i="6"/>
  <c r="M54" i="6"/>
  <c r="M51" i="6"/>
  <c r="S54" i="6"/>
  <c r="M49" i="6"/>
  <c r="M47" i="6"/>
  <c r="M43" i="6"/>
  <c r="M40" i="6"/>
  <c r="S49" i="6"/>
  <c r="M12" i="6"/>
  <c r="AD2" i="16"/>
  <c r="AD4" i="13"/>
  <c r="AB122" i="12"/>
  <c r="P117" i="6" s="1"/>
  <c r="AB119" i="12"/>
  <c r="P114" i="6" s="1"/>
  <c r="P112" i="6"/>
  <c r="AB117" i="12"/>
  <c r="P111" i="6" s="1"/>
  <c r="AB116" i="12"/>
  <c r="P110" i="6" s="1"/>
  <c r="AB115" i="12"/>
  <c r="P108" i="6" s="1"/>
  <c r="AB114" i="12"/>
  <c r="P106" i="6" s="1"/>
  <c r="AB113" i="12"/>
  <c r="P104" i="6" s="1"/>
  <c r="AB112" i="12"/>
  <c r="P102" i="6" s="1"/>
  <c r="AB111" i="12"/>
  <c r="P101" i="6" s="1"/>
  <c r="AB110" i="12"/>
  <c r="P99" i="6" s="1"/>
  <c r="AB109" i="12"/>
  <c r="P97" i="6" s="1"/>
  <c r="AB84" i="12"/>
  <c r="P90" i="6" s="1"/>
  <c r="AB83" i="12"/>
  <c r="P88" i="6" s="1"/>
  <c r="AB81" i="12"/>
  <c r="P84" i="6" s="1"/>
  <c r="AB79" i="12"/>
  <c r="AB78" i="12"/>
  <c r="P81" i="6" s="1"/>
  <c r="AB76" i="12"/>
  <c r="P76" i="6" s="1"/>
  <c r="AB75" i="12"/>
  <c r="P74" i="6" s="1"/>
  <c r="AB73" i="12"/>
  <c r="P71" i="6" s="1"/>
  <c r="AD65" i="12"/>
  <c r="AB71" i="12"/>
  <c r="P68" i="6" s="1"/>
  <c r="AB70" i="12"/>
  <c r="P66" i="6" s="1"/>
  <c r="AB69" i="12"/>
  <c r="P64" i="6" s="1"/>
  <c r="AD37" i="12"/>
  <c r="AD28" i="12"/>
  <c r="AD13" i="12"/>
  <c r="AB24" i="12"/>
  <c r="P47" i="6" s="1"/>
  <c r="AB22" i="12"/>
  <c r="P43" i="6" s="1"/>
  <c r="AB20" i="12"/>
  <c r="P40" i="6" s="1"/>
  <c r="AC102" i="9"/>
  <c r="AG102" i="9" s="1"/>
  <c r="M62" i="4" s="1"/>
  <c r="Y87" i="9"/>
  <c r="AE134" i="9" s="1"/>
  <c r="M26" i="6"/>
  <c r="S26" i="6" s="1"/>
  <c r="M24" i="6"/>
  <c r="M19" i="6"/>
  <c r="S17" i="6"/>
  <c r="M10" i="6"/>
  <c r="M8" i="6"/>
  <c r="AD36" i="5"/>
  <c r="AD4" i="5"/>
  <c r="S133" i="6" l="1"/>
  <c r="S140" i="6" s="1"/>
  <c r="M140" i="6"/>
  <c r="M37" i="6"/>
  <c r="S37" i="6"/>
  <c r="D52" i="9"/>
  <c r="AE132" i="9" s="1"/>
  <c r="E114" i="19"/>
  <c r="O114" i="19" s="1"/>
  <c r="P139" i="6"/>
  <c r="V139" i="6" s="1"/>
  <c r="H15" i="19"/>
  <c r="P83" i="19"/>
  <c r="P84" i="19" s="1"/>
  <c r="Y47" i="24"/>
  <c r="AD2" i="13"/>
  <c r="R40" i="10"/>
  <c r="R48" i="10" s="1"/>
  <c r="X9" i="19"/>
  <c r="Y86" i="19"/>
  <c r="Y87" i="19" s="1"/>
  <c r="Y92" i="19"/>
  <c r="Y93" i="19" s="1"/>
  <c r="Y80" i="19"/>
  <c r="Y81" i="19" s="1"/>
  <c r="P89" i="19"/>
  <c r="P90" i="19" s="1"/>
  <c r="K44" i="19"/>
  <c r="K45" i="19" s="1"/>
  <c r="M147" i="6"/>
  <c r="M154" i="6" s="1"/>
  <c r="V49" i="6"/>
  <c r="V92" i="19"/>
  <c r="V93" i="19" s="1"/>
  <c r="V89" i="19"/>
  <c r="V90" i="19" s="1"/>
  <c r="P17" i="19"/>
  <c r="P18" i="19" s="1"/>
  <c r="P22" i="19" s="1"/>
  <c r="AD4" i="15"/>
  <c r="AD2" i="15" s="1"/>
  <c r="E138" i="19"/>
  <c r="O138" i="19" s="1"/>
  <c r="S83" i="19"/>
  <c r="S84" i="19" s="1"/>
  <c r="Y83" i="19"/>
  <c r="Y84" i="19" s="1"/>
  <c r="H9" i="19"/>
  <c r="H21" i="19" s="1"/>
  <c r="AB86" i="12"/>
  <c r="P92" i="6" s="1"/>
  <c r="P83" i="6"/>
  <c r="P54" i="6"/>
  <c r="V54" i="6" s="1"/>
  <c r="AB50" i="11"/>
  <c r="M68" i="4" s="1"/>
  <c r="AA55" i="10"/>
  <c r="E102" i="19"/>
  <c r="O102" i="19" s="1"/>
  <c r="P95" i="6"/>
  <c r="P56" i="6"/>
  <c r="P58" i="6"/>
  <c r="V58" i="6" s="1"/>
  <c r="Z67" i="10"/>
  <c r="Z16" i="10"/>
  <c r="AB18" i="14"/>
  <c r="P147" i="6" s="1"/>
  <c r="AB39" i="13"/>
  <c r="P133" i="6" s="1"/>
  <c r="P128" i="6"/>
  <c r="S80" i="19"/>
  <c r="S81" i="19" s="1"/>
  <c r="V86" i="19"/>
  <c r="V87" i="19" s="1"/>
  <c r="S92" i="19"/>
  <c r="S93" i="19" s="1"/>
  <c r="S86" i="19"/>
  <c r="S87" i="19" s="1"/>
  <c r="V83" i="19"/>
  <c r="V84" i="19" s="1"/>
  <c r="AB80" i="19"/>
  <c r="AB81" i="19" s="1"/>
  <c r="J189" i="19"/>
  <c r="S112" i="20" s="1"/>
  <c r="S113" i="20" s="1"/>
  <c r="AB109" i="20" s="1"/>
  <c r="P80" i="19"/>
  <c r="P81" i="19" s="1"/>
  <c r="P92" i="19"/>
  <c r="P93" i="19" s="1"/>
  <c r="AB92" i="19"/>
  <c r="AB93" i="19" s="1"/>
  <c r="AB89" i="19"/>
  <c r="AB90" i="19" s="1"/>
  <c r="AB86" i="19"/>
  <c r="AB87" i="19" s="1"/>
  <c r="V40" i="10"/>
  <c r="V48" i="10" s="1"/>
  <c r="Z39" i="10"/>
  <c r="AA56" i="10"/>
  <c r="J40" i="10"/>
  <c r="N40" i="10"/>
  <c r="N48" i="10" s="1"/>
  <c r="N49" i="10" s="1"/>
  <c r="AA64" i="11"/>
  <c r="AA65" i="11" s="1"/>
  <c r="AA67" i="11" s="1"/>
  <c r="M158" i="6"/>
  <c r="M159" i="6" s="1"/>
  <c r="AB123" i="12"/>
  <c r="P119" i="6" s="1"/>
  <c r="P137" i="6"/>
  <c r="T13" i="19"/>
  <c r="T14" i="19" s="1"/>
  <c r="E107" i="19"/>
  <c r="O107" i="19" s="1"/>
  <c r="E110" i="19"/>
  <c r="O110" i="19" s="1"/>
  <c r="E54" i="24"/>
  <c r="H6" i="12" s="1"/>
  <c r="E135" i="19"/>
  <c r="O135" i="19" s="1"/>
  <c r="Y31" i="24"/>
  <c r="E119" i="19" s="1"/>
  <c r="H54" i="24"/>
  <c r="T6" i="12" s="1"/>
  <c r="Y15" i="24"/>
  <c r="E105" i="19" s="1"/>
  <c r="AB23" i="24"/>
  <c r="E109" i="19"/>
  <c r="O109" i="19" s="1"/>
  <c r="E137" i="19"/>
  <c r="O137" i="19" s="1"/>
  <c r="E125" i="19"/>
  <c r="O125" i="19" s="1"/>
  <c r="O126" i="19" s="1"/>
  <c r="W126" i="19" s="1"/>
  <c r="AA126" i="19" s="1"/>
  <c r="L147" i="19" s="1"/>
  <c r="AB39" i="24"/>
  <c r="K59" i="24"/>
  <c r="E140" i="19"/>
  <c r="E103" i="19"/>
  <c r="O103" i="19" s="1"/>
  <c r="T15" i="19"/>
  <c r="T16" i="19" s="1"/>
  <c r="AB16" i="19" s="1"/>
  <c r="H59" i="24"/>
  <c r="E59" i="24"/>
  <c r="B59" i="24" s="1"/>
  <c r="N54" i="24"/>
  <c r="M62" i="12" s="1"/>
  <c r="L17" i="19"/>
  <c r="L18" i="19" s="1"/>
  <c r="Y23" i="24"/>
  <c r="E112" i="19" s="1"/>
  <c r="Y39" i="24"/>
  <c r="E126" i="19" s="1"/>
  <c r="AB31" i="24"/>
  <c r="E116" i="19"/>
  <c r="O116" i="19" s="1"/>
  <c r="AB43" i="24"/>
  <c r="Y43" i="24"/>
  <c r="E133" i="19" s="1"/>
  <c r="L13" i="19"/>
  <c r="L14" i="19" s="1"/>
  <c r="X69" i="24"/>
  <c r="AB15" i="24"/>
  <c r="K54" i="24"/>
  <c r="E132" i="19"/>
  <c r="O132" i="19" s="1"/>
  <c r="O133" i="19" s="1"/>
  <c r="W133" i="19" s="1"/>
  <c r="AA133" i="19" s="1"/>
  <c r="L148" i="19" s="1"/>
  <c r="X13" i="19"/>
  <c r="X14" i="19" s="1"/>
  <c r="L9" i="19"/>
  <c r="L10" i="19" s="1"/>
  <c r="E136" i="19"/>
  <c r="O136" i="19" s="1"/>
  <c r="L11" i="19"/>
  <c r="L12" i="19" s="1"/>
  <c r="AB12" i="19" s="1"/>
  <c r="X19" i="19"/>
  <c r="X20" i="19" s="1"/>
  <c r="AB20" i="19" s="1"/>
  <c r="AB47" i="24"/>
  <c r="E108" i="19"/>
  <c r="O108" i="19" s="1"/>
  <c r="K14" i="9"/>
  <c r="Z14" i="9" s="1"/>
  <c r="X10" i="19"/>
  <c r="AB60" i="5"/>
  <c r="P26" i="6" s="1"/>
  <c r="AC69" i="9"/>
  <c r="AE133" i="9" s="1"/>
  <c r="AE135" i="9"/>
  <c r="AG87" i="9"/>
  <c r="M60" i="4" s="1"/>
  <c r="Y52" i="9"/>
  <c r="P140" i="6" l="1"/>
  <c r="AG52" i="9"/>
  <c r="M56" i="4" s="1"/>
  <c r="O119" i="19"/>
  <c r="W119" i="19" s="1"/>
  <c r="AA119" i="19" s="1"/>
  <c r="L146" i="19" s="1"/>
  <c r="AB18" i="19"/>
  <c r="O105" i="19"/>
  <c r="W105" i="19" s="1"/>
  <c r="AA105" i="19" s="1"/>
  <c r="L144" i="19" s="1"/>
  <c r="L322" i="19"/>
  <c r="L323" i="19" s="1"/>
  <c r="V147" i="6"/>
  <c r="P150" i="6"/>
  <c r="P154" i="6" s="1"/>
  <c r="P149" i="6"/>
  <c r="P21" i="19"/>
  <c r="K208" i="19"/>
  <c r="D315" i="19" s="1"/>
  <c r="L315" i="19" s="1"/>
  <c r="S100" i="20"/>
  <c r="S101" i="20" s="1"/>
  <c r="G96" i="20"/>
  <c r="K96" i="20" s="1"/>
  <c r="AE136" i="9"/>
  <c r="O208" i="19"/>
  <c r="S208" i="19" s="1"/>
  <c r="W208" i="19" s="1"/>
  <c r="AA208" i="19" s="1"/>
  <c r="Z40" i="10"/>
  <c r="J48" i="10"/>
  <c r="S165" i="6"/>
  <c r="B54" i="24"/>
  <c r="P322" i="19"/>
  <c r="P323" i="19" s="1"/>
  <c r="AB10" i="19"/>
  <c r="AB14" i="19"/>
  <c r="L22" i="19"/>
  <c r="AB13" i="19"/>
  <c r="O140" i="19"/>
  <c r="W140" i="19" s="1"/>
  <c r="AA140" i="19" s="1"/>
  <c r="L149" i="19" s="1"/>
  <c r="AB11" i="19"/>
  <c r="X67" i="24"/>
  <c r="X21" i="19"/>
  <c r="P9" i="5"/>
  <c r="O112" i="19"/>
  <c r="W112" i="19" s="1"/>
  <c r="AA112" i="19" s="1"/>
  <c r="L145" i="19" s="1"/>
  <c r="AB17" i="19"/>
  <c r="AB19" i="19"/>
  <c r="AB15" i="19"/>
  <c r="P8" i="5"/>
  <c r="T21" i="19"/>
  <c r="T22" i="19"/>
  <c r="AB9" i="19"/>
  <c r="L21" i="19"/>
  <c r="R54" i="24"/>
  <c r="P69" i="24"/>
  <c r="T69" i="24" s="1"/>
  <c r="AB69" i="24"/>
  <c r="L73" i="28"/>
  <c r="X22" i="19"/>
  <c r="R47" i="10"/>
  <c r="R49" i="10" s="1"/>
  <c r="AG69" i="9"/>
  <c r="M58" i="4" s="1"/>
  <c r="R59" i="24" l="1"/>
  <c r="AC6" i="12"/>
  <c r="T323" i="19"/>
  <c r="AB323" i="19" s="1"/>
  <c r="L330" i="19"/>
  <c r="T330" i="19" s="1"/>
  <c r="AB330" i="19" s="1"/>
  <c r="K223" i="19"/>
  <c r="O223" i="19" s="1"/>
  <c r="S223" i="19" s="1"/>
  <c r="W223" i="19" s="1"/>
  <c r="AA223" i="19" s="1"/>
  <c r="K238" i="19" s="1"/>
  <c r="O238" i="19" s="1"/>
  <c r="S238" i="19" s="1"/>
  <c r="W238" i="19" s="1"/>
  <c r="AA238" i="19" s="1"/>
  <c r="V47" i="10"/>
  <c r="V49" i="10" s="1"/>
  <c r="P72" i="24"/>
  <c r="AB72" i="24" s="1"/>
  <c r="Z48" i="10"/>
  <c r="J49" i="10"/>
  <c r="W29" i="19"/>
  <c r="AB29" i="19" s="1"/>
  <c r="R74" i="10"/>
  <c r="N34" i="15"/>
  <c r="S34" i="15" s="1"/>
  <c r="AB34" i="15" s="1"/>
  <c r="L70" i="28"/>
  <c r="L71" i="28" s="1"/>
  <c r="P62" i="12"/>
  <c r="S62" i="12" s="1"/>
  <c r="AB62" i="12" s="1"/>
  <c r="P60" i="6" s="1"/>
  <c r="Z149" i="20"/>
  <c r="Z152" i="20" s="1"/>
  <c r="S8" i="5"/>
  <c r="V8" i="5" s="1"/>
  <c r="AB8" i="5" s="1"/>
  <c r="P8" i="6" s="1"/>
  <c r="AB22" i="19"/>
  <c r="L150" i="19"/>
  <c r="K205" i="19" s="1"/>
  <c r="K206" i="19" s="1"/>
  <c r="K207" i="19" s="1"/>
  <c r="K212" i="19" s="1"/>
  <c r="S61" i="10"/>
  <c r="AA61" i="10" s="1"/>
  <c r="W75" i="10"/>
  <c r="AA75" i="10" s="1"/>
  <c r="W74" i="10"/>
  <c r="M52" i="4"/>
  <c r="L72" i="28"/>
  <c r="I29" i="19"/>
  <c r="P67" i="24"/>
  <c r="S9" i="5"/>
  <c r="V9" i="5" s="1"/>
  <c r="AB9" i="5" s="1"/>
  <c r="L151" i="20"/>
  <c r="L154" i="20" s="1"/>
  <c r="AB21" i="19"/>
  <c r="M54" i="4"/>
  <c r="AB79" i="28"/>
  <c r="P28" i="5" l="1"/>
  <c r="S28" i="5" s="1"/>
  <c r="AB28" i="5" s="1"/>
  <c r="P24" i="5"/>
  <c r="S24" i="5" s="1"/>
  <c r="AB24" i="5" s="1"/>
  <c r="P21" i="5"/>
  <c r="S21" i="5" s="1"/>
  <c r="AB21" i="5" s="1"/>
  <c r="P19" i="5"/>
  <c r="S19" i="5" s="1"/>
  <c r="AB19" i="5" s="1"/>
  <c r="M46" i="4"/>
  <c r="T7" i="12"/>
  <c r="H7" i="12"/>
  <c r="N182" i="19"/>
  <c r="N186" i="19"/>
  <c r="P158" i="6"/>
  <c r="P157" i="6"/>
  <c r="AA74" i="10"/>
  <c r="Z47" i="10"/>
  <c r="Z49" i="10" s="1"/>
  <c r="L29" i="19"/>
  <c r="O29" i="19" s="1"/>
  <c r="V130" i="20"/>
  <c r="V132" i="20" s="1"/>
  <c r="G140" i="20"/>
  <c r="U350" i="19"/>
  <c r="J297" i="19"/>
  <c r="P297" i="19" s="1"/>
  <c r="Z130" i="20"/>
  <c r="Z132" i="20" s="1"/>
  <c r="L157" i="20"/>
  <c r="L160" i="20" s="1"/>
  <c r="AA140" i="20" s="1"/>
  <c r="P62" i="6"/>
  <c r="O205" i="19"/>
  <c r="S205" i="19" s="1"/>
  <c r="L151" i="19"/>
  <c r="L152" i="19" s="1"/>
  <c r="N184" i="19"/>
  <c r="N180" i="19"/>
  <c r="N163" i="19"/>
  <c r="N164" i="19"/>
  <c r="N187" i="19"/>
  <c r="N183" i="19"/>
  <c r="N185" i="19"/>
  <c r="N166" i="19"/>
  <c r="P10" i="6"/>
  <c r="AB10" i="5"/>
  <c r="P12" i="6" s="1"/>
  <c r="T67" i="24"/>
  <c r="AB67" i="24" s="1"/>
  <c r="N170" i="19"/>
  <c r="N165" i="19"/>
  <c r="N179" i="19"/>
  <c r="N167" i="19"/>
  <c r="N172" i="19"/>
  <c r="N173" i="19"/>
  <c r="N178" i="19"/>
  <c r="N177" i="19"/>
  <c r="N181" i="19"/>
  <c r="N171" i="19"/>
  <c r="N174" i="19"/>
  <c r="F297" i="19"/>
  <c r="AB34" i="5" l="1"/>
  <c r="P14" i="6" s="1"/>
  <c r="P159" i="6"/>
  <c r="V158" i="6"/>
  <c r="V17" i="6"/>
  <c r="T297" i="19"/>
  <c r="AB297" i="19" s="1"/>
  <c r="O206" i="19"/>
  <c r="O207" i="19" s="1"/>
  <c r="V62" i="6"/>
  <c r="N188" i="19"/>
  <c r="N168" i="19"/>
  <c r="N175" i="19"/>
  <c r="S206" i="19"/>
  <c r="S207" i="19" s="1"/>
  <c r="S212" i="19" s="1"/>
  <c r="W205" i="19"/>
  <c r="K215" i="19"/>
  <c r="K214" i="19"/>
  <c r="P17" i="6" l="1"/>
  <c r="O212" i="19"/>
  <c r="O214" i="19" s="1"/>
  <c r="O217" i="19" s="1"/>
  <c r="N189" i="19"/>
  <c r="S215" i="19"/>
  <c r="S214" i="19"/>
  <c r="S217" i="19" s="1"/>
  <c r="AA205" i="19"/>
  <c r="W206" i="19"/>
  <c r="W207" i="19" s="1"/>
  <c r="W212" i="19" s="1"/>
  <c r="K217" i="19"/>
  <c r="X350" i="19"/>
  <c r="AB350" i="19" s="1"/>
  <c r="Q350" i="19"/>
  <c r="P37" i="6" l="1"/>
  <c r="P165" i="6" s="1"/>
  <c r="O215" i="19"/>
  <c r="X343" i="19" s="1"/>
  <c r="AB344" i="19" s="1"/>
  <c r="W214" i="19"/>
  <c r="W217" i="19" s="1"/>
  <c r="W215" i="19"/>
  <c r="AA206" i="19"/>
  <c r="AA207" i="19" s="1"/>
  <c r="AA212" i="19" s="1"/>
  <c r="K220" i="19"/>
  <c r="AB343" i="19" l="1"/>
  <c r="AA215" i="19"/>
  <c r="AA214" i="19"/>
  <c r="AA217" i="19" s="1"/>
  <c r="K221" i="19"/>
  <c r="K222" i="19" s="1"/>
  <c r="K227" i="19" s="1"/>
  <c r="O220" i="19"/>
  <c r="K230" i="19" l="1"/>
  <c r="K229" i="19"/>
  <c r="K232" i="19" s="1"/>
  <c r="O221" i="19"/>
  <c r="O222" i="19" s="1"/>
  <c r="O227" i="19" s="1"/>
  <c r="S220" i="19"/>
  <c r="W220" i="19" l="1"/>
  <c r="S221" i="19"/>
  <c r="S222" i="19" s="1"/>
  <c r="S227" i="19" s="1"/>
  <c r="O230" i="19"/>
  <c r="O229" i="19"/>
  <c r="O232" i="19" s="1"/>
  <c r="S230" i="19" l="1"/>
  <c r="S229" i="19"/>
  <c r="S232" i="19" s="1"/>
  <c r="AA220" i="19"/>
  <c r="W221" i="19"/>
  <c r="W222" i="19" s="1"/>
  <c r="W227" i="19" s="1"/>
  <c r="AA221" i="19" l="1"/>
  <c r="AA222" i="19" s="1"/>
  <c r="AA227" i="19" s="1"/>
  <c r="K235" i="19"/>
  <c r="W230" i="19"/>
  <c r="W229" i="19"/>
  <c r="W232" i="19" s="1"/>
  <c r="O235" i="19" l="1"/>
  <c r="K236" i="19"/>
  <c r="K237" i="19" s="1"/>
  <c r="K242" i="19" s="1"/>
  <c r="AA229" i="19"/>
  <c r="AA232" i="19" s="1"/>
  <c r="AA230" i="19"/>
  <c r="K244" i="19" l="1"/>
  <c r="K247" i="19" s="1"/>
  <c r="K245" i="19"/>
  <c r="O236" i="19"/>
  <c r="O237" i="19" s="1"/>
  <c r="O242" i="19" s="1"/>
  <c r="S235" i="19"/>
  <c r="S236" i="19" l="1"/>
  <c r="S237" i="19" s="1"/>
  <c r="S242" i="19" s="1"/>
  <c r="W235" i="19"/>
  <c r="O245" i="19"/>
  <c r="O244" i="19"/>
  <c r="O247" i="19" s="1"/>
  <c r="AA235" i="19" l="1"/>
  <c r="W236" i="19"/>
  <c r="W237" i="19" s="1"/>
  <c r="W242" i="19" s="1"/>
  <c r="S244" i="19"/>
  <c r="S247" i="19" s="1"/>
  <c r="S245" i="19"/>
  <c r="W245" i="19" l="1"/>
  <c r="W244" i="19"/>
  <c r="W247" i="19" s="1"/>
  <c r="AA236" i="19"/>
  <c r="AA237" i="19" s="1"/>
  <c r="AA242" i="19" s="1"/>
  <c r="AA245" i="19" l="1"/>
  <c r="AA244" i="19"/>
  <c r="AA247" i="19" s="1"/>
</calcChain>
</file>

<file path=xl/sharedStrings.xml><?xml version="1.0" encoding="utf-8"?>
<sst xmlns="http://schemas.openxmlformats.org/spreadsheetml/2006/main" count="1969" uniqueCount="1476">
  <si>
    <t>3. Address</t>
  </si>
  <si>
    <t>4. Phone Numbers</t>
  </si>
  <si>
    <t>6. Contact</t>
  </si>
  <si>
    <t>Not-For-Profit</t>
  </si>
  <si>
    <t>Local Unit of Government</t>
  </si>
  <si>
    <t>Public Housing Authority</t>
  </si>
  <si>
    <t>AL</t>
  </si>
  <si>
    <t>AK</t>
  </si>
  <si>
    <t>AZ</t>
  </si>
  <si>
    <t>CA</t>
  </si>
  <si>
    <t>CO</t>
  </si>
  <si>
    <t>CT</t>
  </si>
  <si>
    <t>DE</t>
  </si>
  <si>
    <t>DC</t>
  </si>
  <si>
    <t>FL</t>
  </si>
  <si>
    <t>GA</t>
  </si>
  <si>
    <t>HI</t>
  </si>
  <si>
    <t>ID</t>
  </si>
  <si>
    <t>IL</t>
  </si>
  <si>
    <t>IN</t>
  </si>
  <si>
    <t>IA</t>
  </si>
  <si>
    <t>KS</t>
  </si>
  <si>
    <t>AR</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</si>
  <si>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</si>
  <si>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</si>
  <si>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</si>
  <si>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</si>
  <si>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</si>
  <si>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</si>
  <si>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</si>
  <si>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</si>
  <si>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</si>
  <si>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</si>
  <si>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</si>
  <si>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</si>
  <si>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</si>
  <si>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</si>
  <si>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</si>
  <si>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</si>
  <si>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</si>
  <si>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</si>
  <si>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</si>
  <si>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</si>
  <si>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</si>
  <si>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</si>
  <si>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</si>
  <si>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</si>
  <si>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</si>
  <si>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</si>
  <si>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</si>
  <si>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</si>
  <si>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</si>
  <si>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</si>
  <si>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</si>
  <si>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</si>
  <si>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</si>
  <si>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</si>
  <si>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For-Profit Entity</t>
  </si>
  <si>
    <t>1. Legal Name</t>
  </si>
  <si>
    <t>2. Type</t>
  </si>
  <si>
    <t>Has this been completed?</t>
  </si>
  <si>
    <t>5. Contact</t>
  </si>
  <si>
    <t>6. Federal ID #</t>
  </si>
  <si>
    <t>3. County/Counties Served</t>
  </si>
  <si>
    <t>_1E1</t>
  </si>
  <si>
    <t>_1C2</t>
  </si>
  <si>
    <t>_State</t>
  </si>
  <si>
    <t>_1A2</t>
  </si>
  <si>
    <t>Rental Rehabilitation</t>
  </si>
  <si>
    <t>New Construction</t>
  </si>
  <si>
    <t>Acquisition / Rehabilitation</t>
  </si>
  <si>
    <t>Acquisition / New Construction</t>
  </si>
  <si>
    <t>Lease Purchase</t>
  </si>
  <si>
    <t>Construction Activity</t>
  </si>
  <si>
    <t>Month/Year</t>
  </si>
  <si>
    <t>Any property located in any variation of Zone A is ineligible for funding.</t>
  </si>
  <si>
    <t>3. Has the property already been purchased?</t>
  </si>
  <si>
    <t>3a. If yes, when was the property purchased?</t>
  </si>
  <si>
    <t>4. Has rehabilitation started on this property?</t>
  </si>
  <si>
    <t>4a. If yes, when did rehabilitation start?</t>
  </si>
  <si>
    <t># of Units</t>
  </si>
  <si>
    <t>30% AMI</t>
  </si>
  <si>
    <t>40% AMI</t>
  </si>
  <si>
    <t>50% AMI</t>
  </si>
  <si>
    <t>60% AMI</t>
  </si>
  <si>
    <t>1. Developer</t>
  </si>
  <si>
    <t>TAB</t>
  </si>
  <si>
    <t>Description</t>
  </si>
  <si>
    <t>A</t>
  </si>
  <si>
    <t>B</t>
  </si>
  <si>
    <t>C</t>
  </si>
  <si>
    <t>D</t>
  </si>
  <si>
    <t>E</t>
  </si>
  <si>
    <t>F</t>
  </si>
  <si>
    <t>G</t>
  </si>
  <si>
    <t>H</t>
  </si>
  <si>
    <t>I</t>
  </si>
  <si>
    <t>Included by Applicant</t>
  </si>
  <si>
    <t>IHCDA Review</t>
  </si>
  <si>
    <t>Applicant Notes</t>
  </si>
  <si>
    <t>IHCDA Review Notes</t>
  </si>
  <si>
    <t>Maximum Number of Points:</t>
  </si>
  <si>
    <t>YES</t>
  </si>
  <si>
    <t>N/A</t>
  </si>
  <si>
    <t>CATEGORY TOTAL</t>
  </si>
  <si>
    <t>NO</t>
  </si>
  <si>
    <t>_YN</t>
  </si>
  <si>
    <t>_YNA</t>
  </si>
  <si>
    <t>3b. If yes, was the property purchased with the intention of using HOME funds?</t>
  </si>
  <si>
    <t>A - APPLICANT</t>
  </si>
  <si>
    <t>6. Effective Use of Resources</t>
  </si>
  <si>
    <t>2. Socioeconomic Profile and Trends</t>
  </si>
  <si>
    <t>3. Housing Stock</t>
  </si>
  <si>
    <t>Lien Position</t>
  </si>
  <si>
    <t>Debt Service</t>
  </si>
  <si>
    <t>Loan Term</t>
  </si>
  <si>
    <t>Interest Rate</t>
  </si>
  <si>
    <t>Amount of Loan</t>
  </si>
  <si>
    <t>Source of Permanent Financing</t>
  </si>
  <si>
    <t>TOTAL</t>
  </si>
  <si>
    <t>Amount</t>
  </si>
  <si>
    <t>Funder</t>
  </si>
  <si>
    <t>IHCDA HOME</t>
  </si>
  <si>
    <t>Donor</t>
  </si>
  <si>
    <t>Lender</t>
  </si>
  <si>
    <t>Cash Donations</t>
  </si>
  <si>
    <t>In-Kind Donations</t>
  </si>
  <si>
    <t>Total Development Costs</t>
  </si>
  <si>
    <t>All other development funding must be committed prior to submitting an application for HOME funding to IHCDA.</t>
  </si>
  <si>
    <t>Description of Costs</t>
  </si>
  <si>
    <t>Acquisition</t>
  </si>
  <si>
    <t>Rehabilitation</t>
  </si>
  <si>
    <t>Commercial Development</t>
  </si>
  <si>
    <t>SUBTOTAL</t>
  </si>
  <si>
    <t>Architectural Fees</t>
  </si>
  <si>
    <t>Engineering Fees</t>
  </si>
  <si>
    <t>Legal Fees</t>
  </si>
  <si>
    <t>Building Permits and Fees</t>
  </si>
  <si>
    <t>Appraisals</t>
  </si>
  <si>
    <t>Builder's Risk Insurance</t>
  </si>
  <si>
    <t>Client Related Services</t>
  </si>
  <si>
    <t>Other:</t>
  </si>
  <si>
    <t>Lead Hazard Testing</t>
  </si>
  <si>
    <t>Developer's Fee</t>
  </si>
  <si>
    <t>Replacement Reserves</t>
  </si>
  <si>
    <t>Operating Reserves</t>
  </si>
  <si>
    <t>Rent-Up Reserves</t>
  </si>
  <si>
    <t>Administration</t>
  </si>
  <si>
    <t>Environmental Review</t>
  </si>
  <si>
    <t>TOTAL USE OF FUNDS</t>
  </si>
  <si>
    <t>HARD COSTS</t>
  </si>
  <si>
    <t>OTHER COSTS</t>
  </si>
  <si>
    <t>B - BUDGET LIMITATIONS</t>
  </si>
  <si>
    <t>% of Total</t>
  </si>
  <si>
    <t>Total Home Request</t>
  </si>
  <si>
    <t>HOME Funds Budgeted for:</t>
  </si>
  <si>
    <t>Amount
per Unit</t>
  </si>
  <si>
    <t>C - AVERAGES</t>
  </si>
  <si>
    <t>Total</t>
  </si>
  <si>
    <t>Per Unit Average</t>
  </si>
  <si>
    <t>Average IHCDA HOME Subsidy per Unit</t>
  </si>
  <si>
    <t>Source of Match</t>
  </si>
  <si>
    <t>Banked Match</t>
  </si>
  <si>
    <t>Shared Match</t>
  </si>
  <si>
    <t>Grants</t>
  </si>
  <si>
    <t>Services</t>
  </si>
  <si>
    <t>Labor and Professional Services</t>
  </si>
  <si>
    <t>Sweat Equity</t>
  </si>
  <si>
    <t>Donated Materials and Equipment</t>
  </si>
  <si>
    <t>Below Market Interest Rate Permanent Financing</t>
  </si>
  <si>
    <t>Below Market Interest Rate Construction Financing</t>
  </si>
  <si>
    <t>Tax Abatements</t>
  </si>
  <si>
    <t>Tax Exemptions</t>
  </si>
  <si>
    <t>Other Government Fees</t>
  </si>
  <si>
    <t>Donated Land/Structure</t>
  </si>
  <si>
    <t>Infrastructure</t>
  </si>
  <si>
    <t>Commitment letter from the donor specifying number of hours they intend to donate and their professional service pay rate.</t>
  </si>
  <si>
    <t>Commitment letter from donor specifying either the total value of the donated materials or the rental equipment rate and number of hours the equipment will be donated.</t>
  </si>
  <si>
    <t>Commitment letter from the local unit of government.</t>
  </si>
  <si>
    <t>Required Documentation</t>
  </si>
  <si>
    <t>Points</t>
  </si>
  <si>
    <t>Possible Points</t>
  </si>
  <si>
    <t>Existing Structure</t>
  </si>
  <si>
    <t>Select One</t>
  </si>
  <si>
    <t>A - EXISTING STRUCTURES</t>
  </si>
  <si>
    <t>Infill Attribute</t>
  </si>
  <si>
    <t>Does the Site Meet All Requirements for Infill?</t>
  </si>
  <si>
    <t>Design Feature</t>
  </si>
  <si>
    <t>Exterior Walls are at Least 50% Durable Material (brick, stone, cement board)</t>
  </si>
  <si>
    <t>Roofing System Has at Least a 30-Year Warranty</t>
  </si>
  <si>
    <t>Deck or Patio with a Minimum of 64 Square Feet that is Made of Wood or Other Approved Materials</t>
  </si>
  <si>
    <t>Framing Consists of 2" x 6" Studs to Allow for Higher R-Value Insulation in Walls</t>
  </si>
  <si>
    <t>Crawl Space or Basement</t>
  </si>
  <si>
    <t>Attached or Unattached Storage Space Measuring at Least 5' x 6'</t>
  </si>
  <si>
    <t>R-Value Insulation Exceeding Indiana State Building Code</t>
  </si>
  <si>
    <t>Orient Structures on East/West Axis for Solar Exposure</t>
  </si>
  <si>
    <t>Low VOC Paints and Finish Materials</t>
  </si>
  <si>
    <t>Install Flow Reducers in Faucets and Showers</t>
  </si>
  <si>
    <t>Incorporate Permeable Paving</t>
  </si>
  <si>
    <t>Install Recycled Content Flooring and Underlayment</t>
  </si>
  <si>
    <t>SUBCATEGORY TOTAL</t>
  </si>
  <si>
    <t>A - PREDEVELOPMENT ACTIVITIES</t>
  </si>
  <si>
    <t>Predevelopment Activity Completed</t>
  </si>
  <si>
    <t>Appraisal</t>
  </si>
  <si>
    <t>Points Possible</t>
  </si>
  <si>
    <t>Applicant</t>
  </si>
  <si>
    <t>IHCDA Award Number</t>
  </si>
  <si>
    <t>Month/Year Completed</t>
  </si>
  <si>
    <t>% of Total Development Costs</t>
  </si>
  <si>
    <t>to</t>
  </si>
  <si>
    <t>and Greater</t>
  </si>
  <si>
    <t>Min.</t>
  </si>
  <si>
    <t>Max.</t>
  </si>
  <si>
    <t>A - UNIQUE FEATURES</t>
  </si>
  <si>
    <t>% of Applicants</t>
  </si>
  <si>
    <t>A - CONSTITUENCY SERVED</t>
  </si>
  <si>
    <t>Developer</t>
  </si>
  <si>
    <t>_15B1</t>
  </si>
  <si>
    <t>Owner</t>
  </si>
  <si>
    <t>Sponsor</t>
  </si>
  <si>
    <t>Utilities</t>
  </si>
  <si>
    <t>A - UNIT BREAKDOWN</t>
  </si>
  <si>
    <t>4 Bedrooms</t>
  </si>
  <si>
    <t>3 Bedrooms</t>
  </si>
  <si>
    <t>2 Bedrooms</t>
  </si>
  <si>
    <t>1 Bedroom</t>
  </si>
  <si>
    <t>0 Bedrooms</t>
  </si>
  <si>
    <t>&lt;= 30% AMI</t>
  </si>
  <si>
    <t>&lt;= 40% AMI</t>
  </si>
  <si>
    <t>&lt;= 50% AMI</t>
  </si>
  <si>
    <t>&lt;= 60% AMI</t>
  </si>
  <si>
    <t># of Bdrms.</t>
  </si>
  <si>
    <t>B - COMPARISON OF ASSISTED UNITS TO DEVELOPMENT COSTS</t>
  </si>
  <si>
    <t>Requested Amount</t>
  </si>
  <si>
    <t>Assisted Units</t>
  </si>
  <si>
    <t>Total Units</t>
  </si>
  <si>
    <t>% of Total Units in Development</t>
  </si>
  <si>
    <t>1a. If the number of assisted units is less than 100%, are the assisted units comparable to the non-assisted units in size and amenities?</t>
  </si>
  <si>
    <t>Eligible* - Unit that meets certain federal requirements but will not receive any direct assistance using federal funds.</t>
  </si>
  <si>
    <t>C - ASSISTED UNITS</t>
  </si>
  <si>
    <t>1. Assisted units will be:</t>
  </si>
  <si>
    <t>Fixed (designated units)</t>
  </si>
  <si>
    <t>_17C1</t>
  </si>
  <si>
    <t>Floating</t>
  </si>
  <si>
    <t>D - COMMERCIAL SPACE</t>
  </si>
  <si>
    <t>Residential Space</t>
  </si>
  <si>
    <t>Commercial Space</t>
  </si>
  <si>
    <t>Total Development</t>
  </si>
  <si>
    <t>Square Feet</t>
  </si>
  <si>
    <t>E - MONTHLY UTILITY ALLOWANCE CALCULATIONS</t>
  </si>
  <si>
    <t>Heating</t>
  </si>
  <si>
    <t>Air Conditioning</t>
  </si>
  <si>
    <t>Cooking</t>
  </si>
  <si>
    <t>Lighting</t>
  </si>
  <si>
    <t>Hot Water</t>
  </si>
  <si>
    <t>Sewer</t>
  </si>
  <si>
    <t>Trash</t>
  </si>
  <si>
    <t>Total Utility Allowance for Costs Paid by Tenant</t>
  </si>
  <si>
    <t>Tenant</t>
  </si>
  <si>
    <t>Paid by</t>
  </si>
  <si>
    <t>Enter Allowance Paid by Tenant ONLY</t>
  </si>
  <si>
    <t>0 Bdrms.</t>
  </si>
  <si>
    <t>2 Bdrms.</t>
  </si>
  <si>
    <t>3 Bdrms.</t>
  </si>
  <si>
    <t>4 Bdrms.</t>
  </si>
  <si>
    <t>Type of Utility
(gas, electric, oil, etc.)</t>
  </si>
  <si>
    <t>1 Bdrm.</t>
  </si>
  <si>
    <t>_OwnerTenant</t>
  </si>
  <si>
    <t>Source of Utility Allowance Calculation:</t>
  </si>
  <si>
    <t>F - MAXIMUM TENANT-PAID RENT CALCULATION</t>
  </si>
  <si>
    <t>Net Sq. Ft. of Units</t>
  </si>
  <si>
    <t>Monthly
Rent per Unit</t>
  </si>
  <si>
    <t>Annual Income</t>
  </si>
  <si>
    <t>Other Income Source (list)</t>
  </si>
  <si>
    <t>G - ESTIMATED RENTS AND RENTAL INCOME</t>
  </si>
  <si>
    <t>Annual Income - 30% Units</t>
  </si>
  <si>
    <t>Annual Income - 40% Units</t>
  </si>
  <si>
    <t>Annual Income - 50% Units</t>
  </si>
  <si>
    <t>Annual Income - 60% Units</t>
  </si>
  <si>
    <t>Annual Income - Market Rate Units</t>
  </si>
  <si>
    <t>Potential Gross Income</t>
  </si>
  <si>
    <t>Effective Gross Income</t>
  </si>
  <si>
    <t>What is the estimated average annual percentage increase in income over the affordability period?</t>
  </si>
  <si>
    <t>I - ANNUAL EXPENSE INFORMATION</t>
  </si>
  <si>
    <t>1. Select One:</t>
  </si>
  <si>
    <t>Housing</t>
  </si>
  <si>
    <t>f. Compliance Monitoring</t>
  </si>
  <si>
    <t>ADMINISTRATIVE SUBTOTAL</t>
  </si>
  <si>
    <t>MAINTENANCE SUBTOTAL</t>
  </si>
  <si>
    <t>GENERAL SUBTOTAL</t>
  </si>
  <si>
    <t>TOTAL OPERATING EXPENSES</t>
  </si>
  <si>
    <t>ADMINISTRATIVE</t>
  </si>
  <si>
    <t>MAINTENANCE</t>
  </si>
  <si>
    <t>GENERAL</t>
  </si>
  <si>
    <t>Total Annual Expense</t>
  </si>
  <si>
    <t>Total Expense per Unit</t>
  </si>
  <si>
    <t>3. What is the estimated average annual percentage increase in expense over the affordability period?</t>
  </si>
  <si>
    <t>*List full tax liability for property - do not reflect any tax abatement. If the property is permanently exempt do not enter any amount.</t>
  </si>
  <si>
    <t>J - PROJECTION FOR FINANCIAL FEASIBILITY</t>
  </si>
  <si>
    <t>1. 15-year Proforma for:</t>
  </si>
  <si>
    <t>Property Financial History Since Opening</t>
  </si>
  <si>
    <t>Housing Projection</t>
  </si>
  <si>
    <t>1. Potential Gross Income</t>
  </si>
  <si>
    <t>3. Effective Gross Income</t>
  </si>
  <si>
    <t>Year 1</t>
  </si>
  <si>
    <t>Year 2</t>
  </si>
  <si>
    <t>Year 3</t>
  </si>
  <si>
    <t>Year 4</t>
  </si>
  <si>
    <t>Year 5</t>
  </si>
  <si>
    <t>Year 6</t>
  </si>
  <si>
    <t>Year 7</t>
  </si>
  <si>
    <t>Year 8</t>
  </si>
  <si>
    <t>Year 9</t>
  </si>
  <si>
    <t>Year 10</t>
  </si>
  <si>
    <t>Year 11</t>
  </si>
  <si>
    <t>Year 12</t>
  </si>
  <si>
    <t>Year 13</t>
  </si>
  <si>
    <t>Year 14</t>
  </si>
  <si>
    <t>Year 15</t>
  </si>
  <si>
    <t>K - USDA RURAL DEVELOPMENT PROPERTIES</t>
  </si>
  <si>
    <t>2. In the case of rehabilitation, USDA-RD requires that a property conduct a self-evaluation of ADA and Section 504 requirements and have transition plans.  Has this property's transition plan been approved by your local USDA-RD office?</t>
  </si>
  <si>
    <t>4a. If yes, when is the refinancing anticipated to take place, and what are the terms?</t>
  </si>
  <si>
    <t>3a. If yes, please list the deficiencies. If no, why are these deficiencies not being addressed?</t>
  </si>
  <si>
    <t>L - IHCDA'S UNDERWRITING GUIDELINES</t>
  </si>
  <si>
    <t>5. Replacement Reserves</t>
  </si>
  <si>
    <t>Guideline</t>
  </si>
  <si>
    <t>11. Describe how the development determined the operating expenses to be reasonable:</t>
  </si>
  <si>
    <t>12. Describe the data supporting the projected operating expense growth and rental income growth:</t>
  </si>
  <si>
    <t>13. If the underwriting is outside of any of IHCDA's guidelines, provide a detailed explanation:</t>
  </si>
  <si>
    <t>A - COMPLETED PREDEVELOPMENT OR SEED MONEY LOAN</t>
  </si>
  <si>
    <t>1a. If yes, what was the Award Number?</t>
  </si>
  <si>
    <t>1b. If yes, what was the Final Draw Date?</t>
  </si>
  <si>
    <t>1. Do or will any of the units receive rental assistance?</t>
  </si>
  <si>
    <t>Rural Development 515 Rental Assistance</t>
  </si>
  <si>
    <t>Section 8 Certificates</t>
  </si>
  <si>
    <t>Section 8 Vouchers</t>
  </si>
  <si>
    <t>Other</t>
  </si>
  <si>
    <t>If "Other", please list:</t>
  </si>
  <si>
    <t>1a. The assisted units are:</t>
  </si>
  <si>
    <t>1b. Select one:</t>
  </si>
  <si>
    <t>Tenant-Based</t>
  </si>
  <si>
    <t>SINGLE SITE DEVELOPMENTS ONLY</t>
  </si>
  <si>
    <t>SCATTERED SITE DEVELOPMENTS ONLY</t>
  </si>
  <si>
    <t>Units</t>
  </si>
  <si>
    <t>1 Bdrm Units</t>
  </si>
  <si>
    <t>2 Bdrm Units</t>
  </si>
  <si>
    <t>3 Bdrm Units</t>
  </si>
  <si>
    <t>4 Bdrm Units</t>
  </si>
  <si>
    <t>Property Address</t>
  </si>
  <si>
    <t>City/Town</t>
  </si>
  <si>
    <t>1g. Expiration date of contract:</t>
  </si>
  <si>
    <t>C - RELOCATION</t>
  </si>
  <si>
    <t>1. Is the current property/site occupied by tenants?</t>
  </si>
  <si>
    <t>2. Will this development involve the temporary relocation of any tenants?</t>
  </si>
  <si>
    <t>D - DISPLACEMENT</t>
  </si>
  <si>
    <t>1. Will this development involve the permanent displacement of any tenants?</t>
  </si>
  <si>
    <t>E - MIXED USE/MIXED INCOME DEVELOPMENT</t>
  </si>
  <si>
    <t>1. Will this development commit to renting at least 10% of the TOTAL units to households at or above 80% of AMI (must be NON-HOME ASSISTED units)?</t>
  </si>
  <si>
    <t>2. Will this development commit to renting at least 20% of the TOTAL units to households at or above 80% of AMI (must be NON-HOME ASSISTED units)?</t>
  </si>
  <si>
    <t>3. Will a portion of this development be set aside for non-housing uses (example: commercial, retail, office space)?</t>
  </si>
  <si>
    <t>F - RENT UP RESERVE</t>
  </si>
  <si>
    <t>1. Are the Rent Up Reserves incorporated into the budget for this development?</t>
  </si>
  <si>
    <t>Operating Expenses</t>
  </si>
  <si>
    <t>Annual</t>
  </si>
  <si>
    <t>3 Months</t>
  </si>
  <si>
    <t>G - DEBT SERVICE</t>
  </si>
  <si>
    <t>1. Is there or will there be any debt service related to any financing component of this development?</t>
  </si>
  <si>
    <t>H - OPERATING RESERVES</t>
  </si>
  <si>
    <t>Funds Budgeted for Operating Reserves (non-HOME)</t>
  </si>
  <si>
    <t>I - UNDERWRITING CRITERIA</t>
  </si>
  <si>
    <t>1. Per the information entered in either the Scattered or Single Site Rental Proforma, does this development fall within all of IHCDA's published underwriting guidelines?</t>
  </si>
  <si>
    <t>J - SINGLE SITE</t>
  </si>
  <si>
    <t>1. Is this development Single Site?</t>
  </si>
  <si>
    <t>K - MINIMUM ACCESSIBILTY REQUIREMENT</t>
  </si>
  <si>
    <t>Mobility Impairments</t>
  </si>
  <si>
    <t>Sensory Impairments</t>
  </si>
  <si>
    <t>Total Number of Units in Development</t>
  </si>
  <si>
    <t>Minimum Number of Units Required</t>
  </si>
  <si>
    <t>SUBSTANTIAL ALTERATIONS</t>
  </si>
  <si>
    <t>OTHER ALTERATIONS</t>
  </si>
  <si>
    <t>Alterations undertaken to a Development of any size and that do not meet the regulatory definition of Substantial Alterations.</t>
  </si>
  <si>
    <t>*If doing so would impose undue financial burdens to the operation of the development, please explain.</t>
  </si>
  <si>
    <t>3a. Street / P.O. Box</t>
  </si>
  <si>
    <t>3b. City</t>
  </si>
  <si>
    <t>3c. State</t>
  </si>
  <si>
    <t>3e. County</t>
  </si>
  <si>
    <t>4a. Phone</t>
  </si>
  <si>
    <t>4b. Mobile</t>
  </si>
  <si>
    <t>5a. First Name</t>
  </si>
  <si>
    <t>5b. Last Name</t>
  </si>
  <si>
    <t>6a. First Name</t>
  </si>
  <si>
    <t>6b. Last Name</t>
  </si>
  <si>
    <t>2a. Single Site</t>
  </si>
  <si>
    <t>2b-f. Scattered Site</t>
  </si>
  <si>
    <t>3a. Primary County</t>
  </si>
  <si>
    <t>3b-f. Other Counties</t>
  </si>
  <si>
    <t>1a. First Name</t>
  </si>
  <si>
    <t>1b. Last Name</t>
  </si>
  <si>
    <t>1c. Organization</t>
  </si>
  <si>
    <t>1d. Expertise</t>
  </si>
  <si>
    <t>2. Architect</t>
  </si>
  <si>
    <t>2a. First Name</t>
  </si>
  <si>
    <t>2b. Last Name</t>
  </si>
  <si>
    <t>2c. Organization</t>
  </si>
  <si>
    <t>2d. Expertise</t>
  </si>
  <si>
    <t>3. General Contractor or Construction Manager</t>
  </si>
  <si>
    <t>3a. First Name</t>
  </si>
  <si>
    <t>3b. Last Name</t>
  </si>
  <si>
    <t>3c. Organization</t>
  </si>
  <si>
    <t>3d. Expertise</t>
  </si>
  <si>
    <t>4. Engineer</t>
  </si>
  <si>
    <t>4a. First Name</t>
  </si>
  <si>
    <t>4b. Last Name</t>
  </si>
  <si>
    <t>4c. Organization</t>
  </si>
  <si>
    <t>4d. Expertise</t>
  </si>
  <si>
    <t>5. Accountant</t>
  </si>
  <si>
    <t>5c. Organization</t>
  </si>
  <si>
    <t>5d. Expertise</t>
  </si>
  <si>
    <t>6. Attorney</t>
  </si>
  <si>
    <t>6c. Organization</t>
  </si>
  <si>
    <t>6d. Expertise</t>
  </si>
  <si>
    <t>7a. First Name</t>
  </si>
  <si>
    <t>7b. Last Name</t>
  </si>
  <si>
    <t>7c. Organization</t>
  </si>
  <si>
    <t>7d. Expertise</t>
  </si>
  <si>
    <t>_17B1</t>
  </si>
  <si>
    <t>A Charter</t>
  </si>
  <si>
    <t>Articles of Incorporation</t>
  </si>
  <si>
    <t>_17B2</t>
  </si>
  <si>
    <t>_17B3</t>
  </si>
  <si>
    <t>A 501(c) Certificate from the IRS</t>
  </si>
  <si>
    <t>_17B4</t>
  </si>
  <si>
    <t>Charter</t>
  </si>
  <si>
    <t>By-Laws</t>
  </si>
  <si>
    <t>Resolutions</t>
  </si>
  <si>
    <t>A HUD Approved Audit Summary</t>
  </si>
  <si>
    <t>a notarized statement by the president or chief financial officer of the organization.</t>
  </si>
  <si>
    <t>a HUD approved audit summary.</t>
  </si>
  <si>
    <t>a certification from a Certified Public Accountant.</t>
  </si>
  <si>
    <t>_18C1</t>
  </si>
  <si>
    <t>_18E2</t>
  </si>
  <si>
    <t>_19B1a</t>
  </si>
  <si>
    <t>_19B1b</t>
  </si>
  <si>
    <t>_18I1</t>
  </si>
  <si>
    <t>_18J1</t>
  </si>
  <si>
    <t>_17C2</t>
  </si>
  <si>
    <t>_17C3</t>
  </si>
  <si>
    <t>statement that documents at least one (1) year of experience in serving the community.</t>
  </si>
  <si>
    <t>for newly created organizations formed by local churches, service, or community organizations, a statement that documents that its parent organization has at least one year of experience in serving the community.</t>
  </si>
  <si>
    <t>_17D1</t>
  </si>
  <si>
    <t>_17D2</t>
  </si>
  <si>
    <t>the organization's By-Laws.</t>
  </si>
  <si>
    <t>The Organization's By-Laws</t>
  </si>
  <si>
    <t>A Written Statement of Operating Procedures Approved by the Governing Body</t>
  </si>
  <si>
    <t>_17D3</t>
  </si>
  <si>
    <t>_17D4</t>
  </si>
  <si>
    <t>the for-profit organization's By-Laws.</t>
  </si>
  <si>
    <t>_17E1</t>
  </si>
  <si>
    <t>a Memorandum of Understanding (MOU).</t>
  </si>
  <si>
    <t>_17E2a</t>
  </si>
  <si>
    <t>_17E2b</t>
  </si>
  <si>
    <t>_17E2c</t>
  </si>
  <si>
    <t>1. List the applicable monthly housing cost limits, based on the number of bedrooms, less the applicable utility allowance calculated in E above to determine the maximum allowable tenant-paid rents for your development.</t>
  </si>
  <si>
    <t>_1A3b</t>
  </si>
  <si>
    <t>Anderson</t>
  </si>
  <si>
    <t>Bloomington</t>
  </si>
  <si>
    <t>East Chicago</t>
  </si>
  <si>
    <t>Evansville</t>
  </si>
  <si>
    <t>Fort Wayne</t>
  </si>
  <si>
    <t>Gary</t>
  </si>
  <si>
    <t>Hammond</t>
  </si>
  <si>
    <t>Indianapolis</t>
  </si>
  <si>
    <t>Lafayette</t>
  </si>
  <si>
    <t>West Lafayette</t>
  </si>
  <si>
    <t>Muncie</t>
  </si>
  <si>
    <t>South Bend</t>
  </si>
  <si>
    <t>Mishawaka</t>
  </si>
  <si>
    <t>Terre Haute</t>
  </si>
  <si>
    <t>_1A3e</t>
  </si>
  <si>
    <t>Lake</t>
  </si>
  <si>
    <t>Bedrooms</t>
  </si>
  <si>
    <t>B - HISTORIC PRESERVATION</t>
  </si>
  <si>
    <t>20% of Population Served at or Below 30% AMI</t>
  </si>
  <si>
    <t>Constituency Served</t>
  </si>
  <si>
    <t>Opportunity Index</t>
  </si>
  <si>
    <t>Targeted Population</t>
  </si>
  <si>
    <t>Existing Structures</t>
  </si>
  <si>
    <t>C - INFILL NEW CONSTRUCTION</t>
  </si>
  <si>
    <t>D - PROVISION OF ADDITIONAL BEDROOMS</t>
  </si>
  <si>
    <t>Provision of Additional Bedrooms</t>
  </si>
  <si>
    <t>20% of the HOME Assisted Units Have 3+ Bedrooms</t>
  </si>
  <si>
    <t>60% AMI (50.1% - 60%)</t>
  </si>
  <si>
    <t>50% AMI (40.1% - 50%)</t>
  </si>
  <si>
    <t>40% AMI (30.1% - 40%)</t>
  </si>
  <si>
    <t>30% AMI (30% and Below)</t>
  </si>
  <si>
    <t>Total Bedrooms</t>
  </si>
  <si>
    <t>Total
Units</t>
  </si>
  <si>
    <t>4-Bedroom Units</t>
  </si>
  <si>
    <t>3-Bedroom Units</t>
  </si>
  <si>
    <t>2-Bedroom Units</t>
  </si>
  <si>
    <t>1-Bedroom Units</t>
  </si>
  <si>
    <t>0-Bedroom Units</t>
  </si>
  <si>
    <t>THRESHOLD CHECKLIST</t>
  </si>
  <si>
    <t>Documents Included</t>
  </si>
  <si>
    <t>Notes</t>
  </si>
  <si>
    <t>IHCDA Score</t>
  </si>
  <si>
    <t>Self
Score</t>
  </si>
  <si>
    <t>Non-Assisted Units</t>
  </si>
  <si>
    <t>State Representative</t>
  </si>
  <si>
    <t>State Senate</t>
  </si>
  <si>
    <t>U.S. Congressional</t>
  </si>
  <si>
    <r>
      <t xml:space="preserve">Number of </t>
    </r>
    <r>
      <rPr>
        <b/>
        <sz val="9"/>
        <rFont val="Calibri"/>
        <family val="2"/>
        <scheme val="minor"/>
      </rPr>
      <t>Volunteer Hours</t>
    </r>
  </si>
  <si>
    <t>Public Transportation</t>
  </si>
  <si>
    <t>Unemployment Rate</t>
  </si>
  <si>
    <t>Poverty Rate</t>
  </si>
  <si>
    <t>E - DESIGN FEATURES</t>
  </si>
  <si>
    <t>F - UNIVERSAL DESIGN FEATURES</t>
  </si>
  <si>
    <t>Green Building Techniques</t>
  </si>
  <si>
    <t>Capital Needs Assessment/Structural Needs</t>
  </si>
  <si>
    <t>Property Survey</t>
  </si>
  <si>
    <r>
      <t xml:space="preserve">20% of Population Served at or Below 40% AMI </t>
    </r>
    <r>
      <rPr>
        <b/>
        <sz val="10"/>
        <color theme="7" tint="-0.249977111117893"/>
        <rFont val="Calibri"/>
        <family val="2"/>
        <scheme val="minor"/>
      </rPr>
      <t>-OR-</t>
    </r>
  </si>
  <si>
    <t>Acquisition Date (if applicable)</t>
  </si>
  <si>
    <t>Construction Start Date</t>
  </si>
  <si>
    <t>Construction End Date</t>
  </si>
  <si>
    <t>Submission of Final Draw, Completion Report, and Closeout Paperwork</t>
  </si>
  <si>
    <t>Total IHCDA HOME Request</t>
  </si>
  <si>
    <t>Total of Match Sources</t>
  </si>
  <si>
    <r>
      <rPr>
        <b/>
        <sz val="9"/>
        <rFont val="Calibri"/>
        <family val="2"/>
        <scheme val="minor"/>
      </rPr>
      <t>Market Rate</t>
    </r>
    <r>
      <rPr>
        <b/>
        <sz val="8"/>
        <rFont val="Calibri"/>
        <family val="2"/>
        <scheme val="minor"/>
      </rPr>
      <t xml:space="preserve"> (non-assisted)</t>
    </r>
  </si>
  <si>
    <r>
      <rPr>
        <b/>
        <sz val="8"/>
        <rFont val="Calibri"/>
        <family val="2"/>
        <scheme val="minor"/>
      </rPr>
      <t>Development</t>
    </r>
    <r>
      <rPr>
        <b/>
        <sz val="10"/>
        <rFont val="Calibri"/>
        <family val="2"/>
        <scheme val="minor"/>
      </rPr>
      <t xml:space="preserve"> </t>
    </r>
    <r>
      <rPr>
        <b/>
        <sz val="9"/>
        <rFont val="Calibri"/>
        <family val="2"/>
        <scheme val="minor"/>
      </rPr>
      <t>Total</t>
    </r>
  </si>
  <si>
    <r>
      <rPr>
        <b/>
        <sz val="10"/>
        <color theme="7" tint="-0.249977111117893"/>
        <rFont val="Calibri"/>
        <family val="2"/>
        <scheme val="minor"/>
      </rPr>
      <t>LESS</t>
    </r>
    <r>
      <rPr>
        <b/>
        <sz val="10"/>
        <rFont val="Calibri"/>
        <family val="2"/>
        <scheme val="minor"/>
      </rPr>
      <t xml:space="preserve"> Utility Allowance Paid by Tenant</t>
    </r>
  </si>
  <si>
    <r>
      <t xml:space="preserve">Maximum Allowable Rent for Beneficiaries at </t>
    </r>
    <r>
      <rPr>
        <b/>
        <sz val="10"/>
        <color theme="7" tint="-0.249977111117893"/>
        <rFont val="Calibri"/>
        <family val="2"/>
        <scheme val="minor"/>
      </rPr>
      <t>30% AMI</t>
    </r>
  </si>
  <si>
    <r>
      <t xml:space="preserve">Maximum Allowable Rent for Beneficiaries at </t>
    </r>
    <r>
      <rPr>
        <b/>
        <sz val="10"/>
        <color theme="7" tint="-0.249977111117893"/>
        <rFont val="Calibri"/>
        <family val="2"/>
        <scheme val="minor"/>
      </rPr>
      <t>40% AMI</t>
    </r>
  </si>
  <si>
    <r>
      <t xml:space="preserve">Maximum Allowable Rent for Beneficiaries at </t>
    </r>
    <r>
      <rPr>
        <b/>
        <sz val="10"/>
        <color theme="7" tint="-0.249977111117893"/>
        <rFont val="Calibri"/>
        <family val="2"/>
        <scheme val="minor"/>
      </rPr>
      <t>50% AMI</t>
    </r>
  </si>
  <si>
    <r>
      <t xml:space="preserve">Maximum Allowable Rent for Beneficiaries at </t>
    </r>
    <r>
      <rPr>
        <b/>
        <sz val="10"/>
        <color theme="7" tint="-0.249977111117893"/>
        <rFont val="Calibri"/>
        <family val="2"/>
        <scheme val="minor"/>
      </rPr>
      <t>60% AMI</t>
    </r>
  </si>
  <si>
    <r>
      <t xml:space="preserve">Maximum Allowable Rent for Beneficiaries at </t>
    </r>
    <r>
      <rPr>
        <b/>
        <sz val="10"/>
        <color theme="7" tint="-0.249977111117893"/>
        <rFont val="Calibri"/>
        <family val="2"/>
        <scheme val="minor"/>
      </rPr>
      <t>80% AMI</t>
    </r>
  </si>
  <si>
    <r>
      <rPr>
        <b/>
        <sz val="10"/>
        <color theme="7" tint="-0.249977111117893"/>
        <rFont val="Calibri"/>
        <family val="2"/>
        <scheme val="minor"/>
      </rPr>
      <t>LESS</t>
    </r>
    <r>
      <rPr>
        <b/>
        <sz val="10"/>
        <rFont val="Calibri"/>
        <family val="2"/>
        <scheme val="minor"/>
      </rPr>
      <t xml:space="preserve"> Vacancy Allowance</t>
    </r>
  </si>
  <si>
    <r>
      <t xml:space="preserve">2. </t>
    </r>
    <r>
      <rPr>
        <b/>
        <sz val="10"/>
        <color theme="7" tint="-0.249977111117893"/>
        <rFont val="Calibri"/>
        <family val="2"/>
        <scheme val="minor"/>
      </rPr>
      <t>LESS</t>
    </r>
    <r>
      <rPr>
        <b/>
        <sz val="10"/>
        <rFont val="Calibri"/>
        <family val="2"/>
        <scheme val="minor"/>
      </rPr>
      <t xml:space="preserve"> Vacancy Loss</t>
    </r>
  </si>
  <si>
    <r>
      <t xml:space="preserve">4. </t>
    </r>
    <r>
      <rPr>
        <b/>
        <sz val="10"/>
        <color theme="7" tint="-0.249977111117893"/>
        <rFont val="Calibri"/>
        <family val="2"/>
        <scheme val="minor"/>
      </rPr>
      <t>LESS</t>
    </r>
    <r>
      <rPr>
        <b/>
        <sz val="10"/>
        <rFont val="Calibri"/>
        <family val="2"/>
        <scheme val="minor"/>
      </rPr>
      <t xml:space="preserve"> Operating Expenses</t>
    </r>
  </si>
  <si>
    <r>
      <rPr>
        <b/>
        <sz val="11"/>
        <color theme="7" tint="-0.249977111117893"/>
        <rFont val="Calibri"/>
        <family val="2"/>
      </rPr>
      <t>÷</t>
    </r>
    <r>
      <rPr>
        <b/>
        <sz val="10"/>
        <rFont val="Calibri"/>
        <family val="2"/>
      </rPr>
      <t xml:space="preserve"> </t>
    </r>
    <r>
      <rPr>
        <b/>
        <sz val="10"/>
        <rFont val="Calibri"/>
        <family val="2"/>
        <scheme val="minor"/>
      </rPr>
      <t>Amount of Monthly Debt Service Plus Operating Expenses</t>
    </r>
  </si>
  <si>
    <t>MARKET RATE (non-assisted)</t>
  </si>
  <si>
    <t>RENTAL PROFORMA</t>
  </si>
  <si>
    <t>SCORE SHEET</t>
  </si>
  <si>
    <t>3 Months Operating Expenses</t>
  </si>
  <si>
    <t>6. Rent-Up Reserves</t>
  </si>
  <si>
    <t>10. Spread</t>
  </si>
  <si>
    <t>Operating Expenses Growth</t>
  </si>
  <si>
    <t>Actual Spread</t>
  </si>
  <si>
    <t>9. Development Structured with No Hard Debt</t>
  </si>
  <si>
    <t>Within Guideline</t>
  </si>
  <si>
    <t>Spread Between Operating Expenses Growth and Rental Income Growth</t>
  </si>
  <si>
    <t>Cash Flow
Per Unit</t>
  </si>
  <si>
    <t>Annual
Cash Flow</t>
  </si>
  <si>
    <t>Guideline
(Minimum)</t>
  </si>
  <si>
    <t>Minimum Annual Cash Flow per Unit Before Deferred Developer Fee</t>
  </si>
  <si>
    <t>LESS
Rental Income Growth</t>
  </si>
  <si>
    <t>Guideline
(Maximum)</t>
  </si>
  <si>
    <t>Not to Exceed 3 Months of Operating Expenses + Debt Service</t>
  </si>
  <si>
    <t>PLUS
3 Months
Debt Service</t>
  </si>
  <si>
    <t>Annual Per Unit Rate</t>
  </si>
  <si>
    <r>
      <rPr>
        <b/>
        <sz val="10"/>
        <rFont val="Calibri"/>
        <family val="2"/>
      </rPr>
      <t>/</t>
    </r>
    <r>
      <rPr>
        <b/>
        <sz val="10"/>
        <rFont val="Calibri"/>
        <family val="2"/>
        <scheme val="minor"/>
      </rPr>
      <t xml:space="preserve"> by
# of Units</t>
    </r>
  </si>
  <si>
    <t>8. Second Year Debt Coverage Ratio</t>
  </si>
  <si>
    <t>2nd Year Debt Coverage Ratio</t>
  </si>
  <si>
    <t>Ratio for Large and Small Cities</t>
  </si>
  <si>
    <t>Ratio for Rural</t>
  </si>
  <si>
    <t>7. Operating Expense Growth Rate</t>
  </si>
  <si>
    <t>Growth Rate</t>
  </si>
  <si>
    <t>Actual
Growth Rate</t>
  </si>
  <si>
    <t>Guideline (Maximum)</t>
  </si>
  <si>
    <t>Guideline (Minimum)</t>
  </si>
  <si>
    <t>Operation Expense Growth Rate</t>
  </si>
  <si>
    <t>Vacancy Rate</t>
  </si>
  <si>
    <t>Vacancy Rate for Year 2 and Beyond</t>
  </si>
  <si>
    <t>2. Vacancy Rate</t>
  </si>
  <si>
    <t>3. Rental Income Growth Rate</t>
  </si>
  <si>
    <t>Rental Income Growth Rate</t>
  </si>
  <si>
    <t>PLUS
Debt Service</t>
  </si>
  <si>
    <t>Annual Total</t>
  </si>
  <si>
    <t>1. Management Fee</t>
  </si>
  <si>
    <t>Management Fee</t>
  </si>
  <si>
    <t>Guideline
%</t>
  </si>
  <si>
    <t>Min</t>
  </si>
  <si>
    <t>Max</t>
  </si>
  <si>
    <t>4. Operating Reserves</t>
  </si>
  <si>
    <t>ELIGIBLE (non-assisted)</t>
  </si>
  <si>
    <t>District #</t>
  </si>
  <si>
    <t># of Assisted Units</t>
  </si>
  <si>
    <t>Minimum # of Units Required</t>
  </si>
  <si>
    <t># of Units Committed for Mobility Impairments</t>
  </si>
  <si>
    <t>Total # of Units in Development</t>
  </si>
  <si>
    <t>Minimum # of Units Required*</t>
  </si>
  <si>
    <t>B - OWNER</t>
  </si>
  <si>
    <t>1. Is the Owner different from the Applicant?</t>
  </si>
  <si>
    <t>2. Owner Name</t>
  </si>
  <si>
    <t>3. Type</t>
  </si>
  <si>
    <t>4. Address</t>
  </si>
  <si>
    <t>4a. Street / P.O. Box</t>
  </si>
  <si>
    <t>4b. City</t>
  </si>
  <si>
    <t>4c. State</t>
  </si>
  <si>
    <t>4e. County</t>
  </si>
  <si>
    <t>5. Phone Numbers</t>
  </si>
  <si>
    <t>5a. Phone</t>
  </si>
  <si>
    <t>5b. Mobile</t>
  </si>
  <si>
    <t>7. Federal ID #</t>
  </si>
  <si>
    <t>D - DEVELOPMENT TEAM MEMBERS</t>
  </si>
  <si>
    <t>7. Entity Responsible for Managing Development Through the Affordability Period</t>
  </si>
  <si>
    <t>8a. First Name</t>
  </si>
  <si>
    <t>8b. Last Name</t>
  </si>
  <si>
    <t>8d. Expertise</t>
  </si>
  <si>
    <t>A - MATRIX</t>
  </si>
  <si>
    <t>B - TOTALS</t>
  </si>
  <si>
    <t>Total Assisted Units</t>
  </si>
  <si>
    <t>Assisted Units &lt;= 50% AMI</t>
  </si>
  <si>
    <t>Within Threshold</t>
  </si>
  <si>
    <t>Threshold (Minimum)</t>
  </si>
  <si>
    <t>A - DEVELOPMENT NARRATIVE</t>
  </si>
  <si>
    <t>1. Where will applications be accepted? Where will client intake/income verification occur?</t>
  </si>
  <si>
    <t>3. How will applications be evaluated?</t>
  </si>
  <si>
    <t>B - PROGRAM GUIDELINES</t>
  </si>
  <si>
    <t>C - MARKET NEED</t>
  </si>
  <si>
    <t>1. Development Name</t>
  </si>
  <si>
    <t>2. Development Address(es)</t>
  </si>
  <si>
    <t>Please provide a compelling narrative about your proposed development by explaining how each category listed below will be achieved.</t>
  </si>
  <si>
    <t>1. Development Description</t>
  </si>
  <si>
    <t>Describe the development concept, including the rationale for selecting the current development form, and details of the development including size, number of units, location, etc.</t>
  </si>
  <si>
    <t>2. Amenities (in and around development)</t>
  </si>
  <si>
    <t>4. Constituency Served by the Development</t>
  </si>
  <si>
    <t>Describe the development's intended customers or beneficiaries and discuss the development's impact on those individuals or families. Please explain why the proposed development is the best possible solution for the beneficiaries.</t>
  </si>
  <si>
    <t>5. Partnerships Created to Enhance the Development</t>
  </si>
  <si>
    <t>Identify the partnerships, formal and informal,  that were created as a result of the development concept and the role the partnerships have in the development.</t>
  </si>
  <si>
    <t>Answer the following questions regarding the Applicant's proposed development.</t>
  </si>
  <si>
    <t>2. How will you target the population served by the development?</t>
  </si>
  <si>
    <t>Describe how your development addresses the community's housing needs, given the market area's socioeconomic profile/trends and housing stock.</t>
  </si>
  <si>
    <t>C - THRESHOLD</t>
  </si>
  <si>
    <t>Developments with 5+ Assisted Units Must Set Aside at Least 20% of the Units for 50% AMI and Below</t>
  </si>
  <si>
    <t>REHABILITATION</t>
  </si>
  <si>
    <t>NEW CONSTRUCTION</t>
  </si>
  <si>
    <t>Development with 12+ Assisted Units are Subject to and Must Abide by Davis Bacon Requirements</t>
  </si>
  <si>
    <t>Does Davis Bacon Apply
to this Development?</t>
  </si>
  <si>
    <t>Requested</t>
  </si>
  <si>
    <t>IHCDA Development Fund</t>
  </si>
  <si>
    <t>Bedroom Size</t>
  </si>
  <si>
    <t>Per Unit Subsidy Limit</t>
  </si>
  <si>
    <t>4+</t>
  </si>
  <si>
    <t>Threshold Maximum</t>
  </si>
  <si>
    <t>CHDO Operating Supplement</t>
  </si>
  <si>
    <t>2. Please indicate the lowest total amount of IHCDA HOME funds you would be willing to accept:</t>
  </si>
  <si>
    <t>1. Select the appropriate activity type. Acquisition is not eligible as a stand-alone activity.</t>
  </si>
  <si>
    <t>2. Anticipated Construction Schedule (Fill out the anticipated construction schedule of the proposed development.)</t>
  </si>
  <si>
    <t>D - ELIGIBLE AREAS</t>
  </si>
  <si>
    <t>1. Is the proposed housing activity located within a HOME Participating Jurisdiction?</t>
  </si>
  <si>
    <t>NOT-FOR-PROFIT ENTITIES ONLY</t>
  </si>
  <si>
    <t>Review Local Zoning Laws and Building Codes and Procedures</t>
  </si>
  <si>
    <t>Review Lending Practices of Financial Institutions</t>
  </si>
  <si>
    <t>Review Sales and Rental Practices</t>
  </si>
  <si>
    <t>Conduct a Community Wide Public Opinion Survey</t>
  </si>
  <si>
    <t>Conduct a Survey to Assess the Community's Housing Needs and Possible Discriminatory Housing Practices</t>
  </si>
  <si>
    <t>Conduct a Fair Housing Assessment</t>
  </si>
  <si>
    <t>Designate April as "Fair Housing Month"</t>
  </si>
  <si>
    <t>Sponsor a Free Affirmatively Further Fair Housing Training</t>
  </si>
  <si>
    <t>Provide Housing Counseling to Minority and Non-English Speaking Residents</t>
  </si>
  <si>
    <t>Sponsor a Billboard</t>
  </si>
  <si>
    <t>E - DEVELOPMENT SUMMARY</t>
  </si>
  <si>
    <t>F - ACTIVITY TYPE</t>
  </si>
  <si>
    <t>G - ENVIRONMENTAL REVIEW</t>
  </si>
  <si>
    <t>1. What actions will be taken during the timeframe of the housing activity to affirmatively further fair housing in the jurisdiction being served?</t>
  </si>
  <si>
    <t>Yes/No</t>
  </si>
  <si>
    <t>H - FAIR HOUSING</t>
  </si>
  <si>
    <t>Rate per Hour*</t>
  </si>
  <si>
    <t>Totals</t>
  </si>
  <si>
    <t>Sources of Funds</t>
  </si>
  <si>
    <t>Costs Applied to:</t>
  </si>
  <si>
    <t>Other Perm. Fin., Grants, and Cash Donations</t>
  </si>
  <si>
    <t>Relocation
(temporary and permanent)</t>
  </si>
  <si>
    <t>Work Write-Ups/Specs
(non-architectural)</t>
  </si>
  <si>
    <t>Consultant/Other
Professional Services</t>
  </si>
  <si>
    <t>A - USES OF FUNDS</t>
  </si>
  <si>
    <t>Total Assisted Bedrooms</t>
  </si>
  <si>
    <t>B - SOURCES AND USES RECONCILIATION</t>
  </si>
  <si>
    <t>Sources</t>
  </si>
  <si>
    <t>Uses</t>
  </si>
  <si>
    <t>Surplus / (Deficit)</t>
  </si>
  <si>
    <t>HOME REHABILITATION ONLY</t>
  </si>
  <si>
    <t>Average Cost per Unit</t>
  </si>
  <si>
    <t>Signed agreement from recipient donating the Match.</t>
  </si>
  <si>
    <t>Grant commitment letter or agreement.</t>
  </si>
  <si>
    <t>MOU from the agency providing the services.
(MOU must specify total salary costs, total material costs, and % of beneficiary families in a HOME assisted unit.)</t>
  </si>
  <si>
    <t>Copy of sweat equity policy.</t>
  </si>
  <si>
    <t>Copy of the appraisal, the HUD-1 Settlement Statement or Purchase Agreement, and a letter from the seller indicating affordable housing.</t>
  </si>
  <si>
    <t>A - MATCH</t>
  </si>
  <si>
    <t>B - RECONCILIATION</t>
  </si>
  <si>
    <t>Grievance Procedures</t>
  </si>
  <si>
    <t>Capital Needs Assessment</t>
  </si>
  <si>
    <t>Match Documentation (5 Each)</t>
  </si>
  <si>
    <t>Total HOME Request</t>
  </si>
  <si>
    <t>Homeowner Repair and Improvement</t>
  </si>
  <si>
    <t>Permanent Supportive Housing</t>
  </si>
  <si>
    <t>Migrant/Seasonal Farm Worker Housing</t>
  </si>
  <si>
    <t>Emergency Shelter</t>
  </si>
  <si>
    <t>Youth Shelter</t>
  </si>
  <si>
    <t>Transitional Housing</t>
  </si>
  <si>
    <t>Permanent Rental</t>
  </si>
  <si>
    <t>Homebuyer</t>
  </si>
  <si>
    <t>_M1A1</t>
  </si>
  <si>
    <t>AGE-RESTRICTED HOUSING</t>
  </si>
  <si>
    <t>SPECIAL NEEDS HOUSING</t>
  </si>
  <si>
    <r>
      <t xml:space="preserve">At Least 80% of Units for Households with 1+ Members Age 55+ </t>
    </r>
    <r>
      <rPr>
        <b/>
        <sz val="10"/>
        <color theme="7" tint="-0.249977111117893"/>
        <rFont val="Calibri"/>
        <family val="2"/>
        <scheme val="minor"/>
      </rPr>
      <t>-OR-</t>
    </r>
  </si>
  <si>
    <r>
      <t xml:space="preserve">100% of Units for Households with ALL Members Age 62+ </t>
    </r>
    <r>
      <rPr>
        <b/>
        <sz val="10"/>
        <color theme="7" tint="-0.249977111117893"/>
        <rFont val="Calibri"/>
        <family val="2"/>
        <scheme val="minor"/>
      </rPr>
      <t>-OR-</t>
    </r>
  </si>
  <si>
    <t>UNEMPLOYMENT RATE:
Development Located in County Below State Average</t>
  </si>
  <si>
    <t>POVERTY RATE:
Development Located in County Below State Average</t>
  </si>
  <si>
    <r>
      <t xml:space="preserve">Development is Rehabbing at Least 50% of the Square Footage of Vacant Structure(s) for Housing </t>
    </r>
    <r>
      <rPr>
        <b/>
        <sz val="10"/>
        <color theme="7" tint="-0.249977111117893"/>
        <rFont val="Calibri"/>
        <family val="2"/>
        <scheme val="minor"/>
      </rPr>
      <t>-OR-</t>
    </r>
  </si>
  <si>
    <r>
      <t>Development is Rehabbing at Least 50% of the Units or Square Footage (whichever is greater) of Existing Housing Stock -</t>
    </r>
    <r>
      <rPr>
        <b/>
        <sz val="10"/>
        <color theme="7" tint="-0.249977111117893"/>
        <rFont val="Calibri"/>
        <family val="2"/>
        <scheme val="minor"/>
      </rPr>
      <t>OR-</t>
    </r>
  </si>
  <si>
    <t>Note: Developments receiving points in A - EXISTING STRUCTURES are not eligible for points in this category.</t>
  </si>
  <si>
    <t>Are at least two sides of the development adjacent to an occupied residential development, operating commercial development, active public space, or another active community activity?</t>
  </si>
  <si>
    <t>Is the development being developed on existing agricultural land?</t>
  </si>
  <si>
    <t>Does the development include existing structures that will be rehabilitated?</t>
  </si>
  <si>
    <t>Is the development being developed on vacant or underused parcels of land within existing areas that are already largely developed or previously developed?</t>
  </si>
  <si>
    <t>Is the development in an Undeveloped Master Planned Community?</t>
  </si>
  <si>
    <t>Rehab.</t>
  </si>
  <si>
    <t>New Const.</t>
  </si>
  <si>
    <t>Asbestos Testing</t>
  </si>
  <si>
    <t>Contractor</t>
  </si>
  <si>
    <t>A - CERTIFICATIONS</t>
  </si>
  <si>
    <t>Type of Certification</t>
  </si>
  <si>
    <t>Name of Staff</t>
  </si>
  <si>
    <t>Capacity-Certification</t>
  </si>
  <si>
    <t>Project Development Training</t>
  </si>
  <si>
    <t>Housing Development Finance Professional</t>
  </si>
  <si>
    <t>Certified Aging-in-Place Specialist</t>
  </si>
  <si>
    <t>Home Sweet Home: Modifications for Aging in Place</t>
  </si>
  <si>
    <t>Grant Administration Certification</t>
  </si>
  <si>
    <t>Certified HOME Program Specialist</t>
  </si>
  <si>
    <t>Unique Features</t>
  </si>
  <si>
    <t>Annual Income - ELIGIBLE (non-assisted)</t>
  </si>
  <si>
    <t>Advertising</t>
  </si>
  <si>
    <t>Legal/Partnership</t>
  </si>
  <si>
    <t>Accounting</t>
  </si>
  <si>
    <t>Decorating</t>
  </si>
  <si>
    <t>Repairs</t>
  </si>
  <si>
    <t>Exterminating</t>
  </si>
  <si>
    <t>Ground Expenses</t>
  </si>
  <si>
    <t>Elevator</t>
  </si>
  <si>
    <t>Fuel (heating and hot water)</t>
  </si>
  <si>
    <t>Electricity</t>
  </si>
  <si>
    <t>Water/Sewer</t>
  </si>
  <si>
    <t>Gas</t>
  </si>
  <si>
    <t>Trash Removal</t>
  </si>
  <si>
    <t>Payroll/Payroll Taxes</t>
  </si>
  <si>
    <t>Insurance</t>
  </si>
  <si>
    <t>Real Estate Taxes*</t>
  </si>
  <si>
    <t>* Increase by Expense Fate if Applicable</t>
  </si>
  <si>
    <r>
      <t xml:space="preserve">Eligible
</t>
    </r>
    <r>
      <rPr>
        <b/>
        <sz val="8"/>
        <rFont val="Calibri"/>
        <family val="2"/>
        <scheme val="minor"/>
      </rPr>
      <t>(non-assisted)</t>
    </r>
  </si>
  <si>
    <t>If yes, complete the following.</t>
  </si>
  <si>
    <t>REHABILITATION ONLY</t>
  </si>
  <si>
    <t>Alterations undertaken to a Development that has 15 or more units and the Rehabilitation Costs will be 75% or more of the Replacement Cost of the completed facility.</t>
  </si>
  <si>
    <t>Unit Threshold</t>
  </si>
  <si>
    <t>Rehabilitation / Replacement Threshold</t>
  </si>
  <si>
    <t>Rehabilitation Costs</t>
  </si>
  <si>
    <t>Replacement Cost</t>
  </si>
  <si>
    <t>Rehabilitation / Replacement</t>
  </si>
  <si>
    <t>Thresholds Met?</t>
  </si>
  <si>
    <t>A - USES OF DEVELOPMENT FUND LOAN</t>
  </si>
  <si>
    <t>The following are acceptable uses of a Development Fund Loan.  Please check all that apply.</t>
  </si>
  <si>
    <t>Permanent Financing</t>
  </si>
  <si>
    <t>Construction Financing (NC or Rehab Hard Costs Only)</t>
  </si>
  <si>
    <t>Pay Off a HOME CHDO Seed Money Loan</t>
  </si>
  <si>
    <t>Pay Off a Development Fund Seed Money Loan</t>
  </si>
  <si>
    <t>Applicable?</t>
  </si>
  <si>
    <t>Use of Development Fund Loan</t>
  </si>
  <si>
    <t>B - TERMS OF LOAN</t>
  </si>
  <si>
    <t>1. Please provide justification for a lower interest rate if this is being requested.</t>
  </si>
  <si>
    <t>2. Construction Loan Terms</t>
  </si>
  <si>
    <t>3. Permanent Loan Terms</t>
  </si>
  <si>
    <t>4. Repayment Schedule</t>
  </si>
  <si>
    <t>5. Loan Type</t>
  </si>
  <si>
    <t>Months</t>
  </si>
  <si>
    <t>Term
(years)</t>
  </si>
  <si>
    <t>Amortization
(years)</t>
  </si>
  <si>
    <t>Semi-Annually</t>
  </si>
  <si>
    <t>Construction Loan Paid Off with Conventional Financing</t>
  </si>
  <si>
    <t>Construction Loan Converts to Permanent Financing</t>
  </si>
  <si>
    <t>C - SECURITY</t>
  </si>
  <si>
    <t>Explain the pledge of security for the Development Fund Loan, IHCDA's security position.</t>
  </si>
  <si>
    <t>Quarterly</t>
  </si>
  <si>
    <t>Annually</t>
  </si>
  <si>
    <t>DF-B4</t>
  </si>
  <si>
    <t>DF-B5</t>
  </si>
  <si>
    <t>Permanent Loan Paid Off at Maturity</t>
  </si>
  <si>
    <t>Security</t>
  </si>
  <si>
    <t>Position</t>
  </si>
  <si>
    <t>D - OUTSTANDING DEVELOPMENT FUNDS LOANS</t>
  </si>
  <si>
    <t>1. Does the Applicant have any outstanding Development Fund Loans?</t>
  </si>
  <si>
    <t>Current Development Fund Request</t>
  </si>
  <si>
    <t>E - DEVELOPMENT FUND ASSISTED UNITS</t>
  </si>
  <si>
    <t>Development Fund Request</t>
  </si>
  <si>
    <t>Total Development Cost</t>
  </si>
  <si>
    <t>% of Development Fund Assisted Units</t>
  </si>
  <si>
    <t># of Development Fund Assisted Units</t>
  </si>
  <si>
    <t>Floating Throughout the Development</t>
  </si>
  <si>
    <t>DF-E2</t>
  </si>
  <si>
    <t>Fixed Units (designated units)</t>
  </si>
  <si>
    <t>2. Development Fund assisted units will be:</t>
  </si>
  <si>
    <t>F - DEVELOPMENT FUND NOTES</t>
  </si>
  <si>
    <t>Development Fund Loan Number</t>
  </si>
  <si>
    <t>(Outstanding) Loan Amount</t>
  </si>
  <si>
    <t>1a. If yes, complete the following:</t>
  </si>
  <si>
    <t>HOME + Development Fund</t>
  </si>
  <si>
    <t>NON-ASSISTED (eligible)</t>
  </si>
  <si>
    <t>NON-ASSISTED (market rate)</t>
  </si>
  <si>
    <t>2. Has the proposed development previously received funding directly from HUD or USDA-RD?</t>
  </si>
  <si>
    <t>* $10/hr. for Unskilled Labor</t>
  </si>
  <si>
    <t>Threshold
(maximum)</t>
  </si>
  <si>
    <t>Threshold
(minimum)</t>
  </si>
  <si>
    <r>
      <rPr>
        <b/>
        <sz val="10"/>
        <color theme="7" tint="-0.249977111117893"/>
        <rFont val="Calibri"/>
        <family val="2"/>
        <scheme val="minor"/>
      </rPr>
      <t>LESS</t>
    </r>
    <r>
      <rPr>
        <b/>
        <sz val="10"/>
        <rFont val="Calibri"/>
        <family val="2"/>
        <scheme val="minor"/>
      </rPr>
      <t xml:space="preserve"> Administration</t>
    </r>
  </si>
  <si>
    <r>
      <rPr>
        <b/>
        <sz val="10"/>
        <color theme="7" tint="-0.249977111117893"/>
        <rFont val="Calibri"/>
        <family val="2"/>
        <scheme val="minor"/>
      </rPr>
      <t>LESS</t>
    </r>
    <r>
      <rPr>
        <b/>
        <sz val="10"/>
        <rFont val="Calibri"/>
        <family val="2"/>
        <scheme val="minor"/>
      </rPr>
      <t xml:space="preserve"> Environmental Review</t>
    </r>
  </si>
  <si>
    <r>
      <t xml:space="preserve">Required Match Amount </t>
    </r>
    <r>
      <rPr>
        <b/>
        <sz val="10"/>
        <color theme="7" tint="-0.249977111117893"/>
        <rFont val="Calibri"/>
        <family val="2"/>
        <scheme val="minor"/>
      </rPr>
      <t>at least 25%</t>
    </r>
  </si>
  <si>
    <t>1. The following amounts will autopopulate when the Funding Summary, Budget, and above Match chart are completed. Required Match Amount and Total of Match Sources must be equal.</t>
  </si>
  <si>
    <t>Total of Match Sources &gt;= Required Match Amount</t>
  </si>
  <si>
    <t>Bedroom-Based Threshold
(see chart)</t>
  </si>
  <si>
    <t>F - CHDO OPERATING SUPPLEMENT</t>
  </si>
  <si>
    <t>T1 - APPLICATION COVER PAGE</t>
  </si>
  <si>
    <t>T2 - DEVELOPMENT INFORMATION</t>
  </si>
  <si>
    <t>T3 - NARRATIVES</t>
  </si>
  <si>
    <t>T4 - UNITS</t>
  </si>
  <si>
    <t>5e. E-Mail Address</t>
  </si>
  <si>
    <t>5b. M.I.</t>
  </si>
  <si>
    <t>5c. Last Name</t>
  </si>
  <si>
    <t>5d. Title</t>
  </si>
  <si>
    <t>6e. E-Mail Address</t>
  </si>
  <si>
    <t>6b. M.I.</t>
  </si>
  <si>
    <t>6c. Last Name</t>
  </si>
  <si>
    <t>6d. Title</t>
  </si>
  <si>
    <t>1. I Affirm that All Assisted Units are at 60% AMI or Below for the County</t>
  </si>
  <si>
    <t>Loan Term
(Years)</t>
  </si>
  <si>
    <t>Amortization Period (Years)</t>
  </si>
  <si>
    <t>B - IHCDA DEVELOPMENT FUND AND OTHER PERMANENT FINANCING</t>
  </si>
  <si>
    <t>Demolition</t>
  </si>
  <si>
    <t>Moderate</t>
  </si>
  <si>
    <t>_IncomeLevel</t>
  </si>
  <si>
    <t>Upper</t>
  </si>
  <si>
    <t>Middle</t>
  </si>
  <si>
    <t>Low</t>
  </si>
  <si>
    <t>Achieved / Level</t>
  </si>
  <si>
    <t>4. Enter the Following District Numbers for the District Where the Development is Located</t>
  </si>
  <si>
    <t>2. Is this proposed development for 5 or more HOME assisted units?</t>
  </si>
  <si>
    <t>Development is Rehabbing Existing Federally Assisted Affordable Housing</t>
  </si>
  <si>
    <t>B - DEVELOPMENT-BASED RENTAL SUBSIDY</t>
  </si>
  <si>
    <t>1c. Number of units (by number of bedrooms) receiving Development-Based assistance:</t>
  </si>
  <si>
    <t>1d. Identify each unit receiving Development-Based assistance by address:</t>
  </si>
  <si>
    <t>1e. How many units will receive Development-Based rental assistance?</t>
  </si>
  <si>
    <t>resumes and/or statements that describe the experience of key staff members who have successfully completed developments similar to those to be assisted with HOME funds.</t>
  </si>
  <si>
    <t>Development-Based</t>
  </si>
  <si>
    <t>Equals Maximum Allowable Rent for Your Development</t>
  </si>
  <si>
    <t>COUNTY MEDIAN HOUSEHOLD INCOME:
Development Located in County Above State Average</t>
  </si>
  <si>
    <t>CENSUS TRACT INCOME LEVEL:
Development Located in Neighborhood Above Surrounding Areas</t>
  </si>
  <si>
    <t>S2 - DEVELOPMENT FEATURES</t>
  </si>
  <si>
    <t># of Features from Each Column</t>
  </si>
  <si>
    <t>Number of Universal Design Features from Each Column</t>
  </si>
  <si>
    <t>S3 - READINESS</t>
  </si>
  <si>
    <t>*MBE, WBE, DBE, VOSB, SDVOSB</t>
  </si>
  <si>
    <t>S4 - CAPACITY</t>
  </si>
  <si>
    <t>Other (with prior IHCDA approval)</t>
  </si>
  <si>
    <t>S5 - FINANCING</t>
  </si>
  <si>
    <t>S6 - UNIQUE FEATURES AND BONUS</t>
  </si>
  <si>
    <r>
      <t xml:space="preserve">Total Units </t>
    </r>
    <r>
      <rPr>
        <b/>
        <sz val="8"/>
        <rFont val="Calibri"/>
        <family val="2"/>
        <scheme val="minor"/>
      </rPr>
      <t>(Assisted and Non-Assisted)</t>
    </r>
  </si>
  <si>
    <t>% of Total Dvlpmnt. Costs</t>
  </si>
  <si>
    <t>or Greater</t>
  </si>
  <si>
    <t>1. Has an IHCDA Predevelopment or Seed Money Loan been awarded for this development and have all funds been drawn?</t>
  </si>
  <si>
    <r>
      <t xml:space="preserve">4. Provide a Copy of the Applicant's Grievance Procedures in </t>
    </r>
    <r>
      <rPr>
        <b/>
        <sz val="10"/>
        <color theme="7" tint="-0.249977111117893"/>
        <rFont val="Calibri"/>
        <family val="2"/>
        <scheme val="minor"/>
      </rPr>
      <t>TAB C: Grievance Procedures</t>
    </r>
    <r>
      <rPr>
        <b/>
        <sz val="10"/>
        <rFont val="Calibri"/>
        <family val="2"/>
        <scheme val="minor"/>
      </rPr>
      <t>.</t>
    </r>
  </si>
  <si>
    <r>
      <t xml:space="preserve">1. Submit IRS determination letter in </t>
    </r>
    <r>
      <rPr>
        <b/>
        <sz val="10"/>
        <color theme="7" tint="-0.249977111117893"/>
        <rFont val="Calibri"/>
        <family val="2"/>
        <scheme val="minor"/>
      </rPr>
      <t>TAB E: Not-For-Profit</t>
    </r>
    <r>
      <rPr>
        <b/>
        <sz val="10"/>
        <rFont val="Calibri"/>
        <family val="2"/>
        <scheme val="minor"/>
      </rPr>
      <t>.</t>
    </r>
  </si>
  <si>
    <t>Debarment Information</t>
  </si>
  <si>
    <t>HOME-Assisted Households
at or Below 60% AMI</t>
  </si>
  <si>
    <t>Audited Financial Statements</t>
  </si>
  <si>
    <t>Owner Authorization</t>
  </si>
  <si>
    <t>Administrator Documentation:
Procurement</t>
  </si>
  <si>
    <t>HUD or Rural Development Funding</t>
  </si>
  <si>
    <t>K</t>
  </si>
  <si>
    <t>Site Map and Photos</t>
  </si>
  <si>
    <t>L</t>
  </si>
  <si>
    <t>Title Search</t>
  </si>
  <si>
    <t>Construction Cost Estimate</t>
  </si>
  <si>
    <t>Site Control</t>
  </si>
  <si>
    <t>Zoning Approval</t>
  </si>
  <si>
    <t>M</t>
  </si>
  <si>
    <t>Affirmative Fair Marketing Plain:
HUD-935.2A</t>
  </si>
  <si>
    <t>Development Fund:
Meets Dev. Fund AMI Requirements</t>
  </si>
  <si>
    <t>O</t>
  </si>
  <si>
    <t>C - IN-KIND DONATIONS</t>
  </si>
  <si>
    <t>D - GRANTS</t>
  </si>
  <si>
    <t>A - IHCDA HOME AWARD</t>
  </si>
  <si>
    <t>IHCDA HOME Award</t>
  </si>
  <si>
    <t>E - CASH DONATIONS</t>
  </si>
  <si>
    <t>H - TOTALS</t>
  </si>
  <si>
    <t>IHCDA Development Fund and Other Permanent Financing</t>
  </si>
  <si>
    <t>G - CONSTRUCTION FINANCING</t>
  </si>
  <si>
    <t>CHDO Capacity Building Certification</t>
  </si>
  <si>
    <t>contract(s) with consulting firms or individuals who have housing experience similar to developments to be assisted with HOME funds to train appropriate key staf of the organization.</t>
  </si>
  <si>
    <t>County Median Household Income</t>
  </si>
  <si>
    <t>Census Tract Income Level</t>
  </si>
  <si>
    <t>T5 - SOURCES OF FUNDS</t>
  </si>
  <si>
    <t>T6 - BUDGET</t>
  </si>
  <si>
    <t>T7 - MATCH</t>
  </si>
  <si>
    <t>T8 - APPLICATION SUMMARY</t>
  </si>
  <si>
    <t>Please complete if you are applying for a CHDO Operating Supplement as indicated in section T5-F.</t>
  </si>
  <si>
    <t>A - AWARD PURPOSE</t>
  </si>
  <si>
    <t>2. How will the use of these CHDO funds increase or improve the organization's capacity to complete CHDO eligible projects?</t>
  </si>
  <si>
    <t>B - CHDO OPERATING SUPPLEMENT BUDGET</t>
  </si>
  <si>
    <t>Staff Salary/Fringe</t>
  </si>
  <si>
    <t>Education/Training</t>
  </si>
  <si>
    <t>Travel</t>
  </si>
  <si>
    <t>Rent</t>
  </si>
  <si>
    <t>Communication Costs</t>
  </si>
  <si>
    <t>Taxes</t>
  </si>
  <si>
    <t>Equipment/Software</t>
  </si>
  <si>
    <t>Postage</t>
  </si>
  <si>
    <t>Accounting Services/Audit</t>
  </si>
  <si>
    <t>Professional Dues/Subscription</t>
  </si>
  <si>
    <t>Lead-Based Paint Equipment</t>
  </si>
  <si>
    <t>Budget Line Items</t>
  </si>
  <si>
    <t>Costs Applied to CHDO Operating Supplement</t>
  </si>
  <si>
    <t>Not-For-Profit Applicant Documentation:
IRS Determination Letter</t>
  </si>
  <si>
    <t>Not-For-Profit Applicant Documentation:
Proof of Good Standing</t>
  </si>
  <si>
    <t>Environmental Review:
Environmental Review Record (ERR)</t>
  </si>
  <si>
    <t>Environmental Review:
Floodplain Determination Map</t>
  </si>
  <si>
    <t>Financial Commitments:
Permanent Financing</t>
  </si>
  <si>
    <t>Financial Commitments:
In-Kind Donations</t>
  </si>
  <si>
    <t>Financial Commitments:
Grants</t>
  </si>
  <si>
    <t>Financial Commitments:
Cash Donations</t>
  </si>
  <si>
    <t>Financial Commitments:
CHDO Operating Supplement</t>
  </si>
  <si>
    <t>Financial Commitments:
Match Spreadsheet</t>
  </si>
  <si>
    <t>Financial Commitments:
Match</t>
  </si>
  <si>
    <t>1. Development Fund Request</t>
  </si>
  <si>
    <r>
      <t xml:space="preserve">1e. Submit Debarment Information in </t>
    </r>
    <r>
      <rPr>
        <b/>
        <sz val="9"/>
        <color theme="7" tint="-0.249977111117893"/>
        <rFont val="Calibri"/>
        <family val="2"/>
        <scheme val="minor"/>
      </rPr>
      <t>TAB B: Debarment Information</t>
    </r>
    <r>
      <rPr>
        <b/>
        <sz val="9"/>
        <rFont val="Calibri"/>
        <family val="2"/>
        <scheme val="minor"/>
      </rPr>
      <t>.</t>
    </r>
  </si>
  <si>
    <t>3d. ZIP Code</t>
  </si>
  <si>
    <t>4d. ZIP Code</t>
  </si>
  <si>
    <t>C - ADMINISTRATOR</t>
  </si>
  <si>
    <t>Date of Firm Commitment</t>
  </si>
  <si>
    <t>Total
Development Costs</t>
  </si>
  <si>
    <t>Funds Budgeted for Rent-Up Reserves (non-HOME)</t>
  </si>
  <si>
    <t>H - EFFECTIVE GROSS ANNUAL INCOME CALCULATION</t>
  </si>
  <si>
    <t>Is the population and number of households growing, contracting, or stable? What is the distribution and trend by age? By income? Estimate the number of eligible tenants in terms of household size, age, and income.</t>
  </si>
  <si>
    <t>What other housing is available in the market area? Please provide a list of all other rent restricted properties in the market area and indicate whether they are age restricted. In addition, please provide estimates of the following:
- Number of Housing Units
- Type (single family, multifamily)
- Percent Vacant
- Percent Owner-Occupied/Renter-Occupied
- Other (age, condition, etc.)</t>
  </si>
  <si>
    <t>5. Needs Assessment</t>
  </si>
  <si>
    <t>6. Development Site Description</t>
  </si>
  <si>
    <t>4. Capture Rate and Absorption Period</t>
  </si>
  <si>
    <t>1. Market Area</t>
  </si>
  <si>
    <t>The housing market area is the geographic area in which a potential homebuyer or renter might look to choose a potential home. Depending on how urban or rural the surroundings, it might be as small as a neighborhood or as large as a county. Describe the market area boundaries and attach a map with a scale. Describe how you determined this was the appropriate market area for your development.</t>
  </si>
  <si>
    <t>What is the estimated capture rate for this project (project's units divided by the number of eligible tenants from the market area)? How many units can be leased each month and how long it will take to reach full occupancy?</t>
  </si>
  <si>
    <t>Describe how you determined the site is adequate in size, exposure, and contour to accommodate the number and type of units proposed. Also describe if there are adequate utilities (water, sewer, gas, and electricity)  to accommodate the development.</t>
  </si>
  <si>
    <t>1. Administrator Name (as listed with the Indiana Secretary of State)</t>
  </si>
  <si>
    <t>A - ACQUISITION</t>
  </si>
  <si>
    <t>Voluntary Acquisition</t>
  </si>
  <si>
    <t>Involuntary Acquisition</t>
  </si>
  <si>
    <t>The Proposed activity involves the following type of acquisition:</t>
  </si>
  <si>
    <t>VOLUNTARY ACQUISITION ONLY</t>
  </si>
  <si>
    <t>Before entering into an offer to purchase, the purchaser must inform the seller:</t>
  </si>
  <si>
    <t>A. That it does not have (or will not use) the power of eminent domain should negotiations fail to result in an amicable agreement.</t>
  </si>
  <si>
    <t>B. Of its estimate of the fair market value of the property. An appraisal is not required, but the Applicant's files must include an explanation of the basis for the estimate.</t>
  </si>
  <si>
    <t>C. That the seller is not eligible for a replacement housing payment or moving expenses.</t>
  </si>
  <si>
    <t>INVOLUNTARY ACQUISITION ONLY</t>
  </si>
  <si>
    <t>A. Notify the owner of the purchaser's intentions.</t>
  </si>
  <si>
    <t>B. Conduct an appraisal of the property to determine its fair market value.</t>
  </si>
  <si>
    <t>C. Offer just compensation for the property being acquired.</t>
  </si>
  <si>
    <t>D. Execute the purchase offer.</t>
  </si>
  <si>
    <t>E. Make every reasonable effort to complete the property transaction expeditiously.</t>
  </si>
  <si>
    <t>B - UNITS</t>
  </si>
  <si>
    <t>The Proposed Activity Involves:</t>
  </si>
  <si>
    <t>Owner-Occupied Units</t>
  </si>
  <si>
    <t>Occupied Rental Units</t>
  </si>
  <si>
    <t>Vacant Rental Units</t>
  </si>
  <si>
    <t>OWNER-OCCUPIED UNITS ONLY</t>
  </si>
  <si>
    <t>On the Displacement Plan tab, discuss how permanent displacement and temporary displacement will be addressed (i.e., avoided or kept to a minimum) in the design of the program.</t>
  </si>
  <si>
    <t>OCCUPIED RENTAL UNITS ONLY</t>
  </si>
  <si>
    <t>A. Displaced tenants will be eligible for a replacement housing payment and moving expenses.</t>
  </si>
  <si>
    <t>VACANT RENTAL UNITS ONLY</t>
  </si>
  <si>
    <t>To be completed by all Applicants, regardless of unit to be assisted.</t>
  </si>
  <si>
    <t>1. Describe any potential permanent, temporary, or economic displacement issues with the housing activity and indicate which activities may lead to displacement.</t>
  </si>
  <si>
    <t>1a. Permanent Displacement:</t>
  </si>
  <si>
    <t>1b. Temporary Displacement:</t>
  </si>
  <si>
    <t>1c. Economic Displacement:</t>
  </si>
  <si>
    <t>2. Explain how displacement will be minimized and how you will pay for relocation expenses if they are incurred.</t>
  </si>
  <si>
    <t>3. Describe your displacement assistance plan. Who will get assistance? How much assistance will they get? When and how will they receive assistance? Who will provide advisory services to those displaced?</t>
  </si>
  <si>
    <t>4. Will you be reducing the number of existing units as a result of this undertaking?</t>
  </si>
  <si>
    <t>4a. If yes, how will you replace any affordable housing units that are lost?</t>
  </si>
  <si>
    <t>For</t>
  </si>
  <si>
    <t>, "The Applicant"</t>
  </si>
  <si>
    <t>1.</t>
  </si>
  <si>
    <t>2.</t>
  </si>
  <si>
    <t>The Applicant will certify to IHCDA, as part of its application process, that it is seeking funds for a development or activity that will minimize displacement.</t>
  </si>
  <si>
    <t>3.</t>
  </si>
  <si>
    <t>4.</t>
  </si>
  <si>
    <t>5.</t>
  </si>
  <si>
    <t>Signature of Authorized Representative</t>
  </si>
  <si>
    <t>Printed Name and Title</t>
  </si>
  <si>
    <t>Date</t>
  </si>
  <si>
    <t>Persons who as a result of national origin, do not speak English as their primary language, and who have limited ability to speak, read, write, or understand English ("limited English proficient persons" or "LEP") may be entitled to language assistance or Title VI of the Civil Rights Act of 1964 (Title VI) assistance in order to receive a particular service, benefit, or encounter.</t>
  </si>
  <si>
    <t xml:space="preserve">In accordance with Title VI and its implementing regulations, the recipient must agree to take reasonable steps to ensure meaningful access to activities funded by federal funds by LEP persons. </t>
  </si>
  <si>
    <t>Depending on the circumstances, reasonable steps could include, but are not limited to, the following:</t>
  </si>
  <si>
    <t>a.</t>
  </si>
  <si>
    <t>Acquiring translators to translate vital documents, advertisements, or notices;</t>
  </si>
  <si>
    <t>b.</t>
  </si>
  <si>
    <t>Acquiring interpreters for face to face interviews with LEP persons;</t>
  </si>
  <si>
    <t>c.</t>
  </si>
  <si>
    <t>Placing advertisements and notices in newspapers that serve LEP persons;</t>
  </si>
  <si>
    <t>d.</t>
  </si>
  <si>
    <t>Partnering with other organizations that serve LEP populations to provide interpretation, translation, or dissemination of information regarding the project;</t>
  </si>
  <si>
    <t>e.</t>
  </si>
  <si>
    <t>Hiring bilingual employees or volunteers for outreach and intake activities;</t>
  </si>
  <si>
    <t>f.</t>
  </si>
  <si>
    <t>Contracting with a telephone line interpreter service.</t>
  </si>
  <si>
    <t>g.</t>
  </si>
  <si>
    <t>Etc.</t>
  </si>
  <si>
    <t>Please list or describe below the actions taken or that will be taken by recipients to ensure meaningful access by LEPs to the project and/or activities being funded with HOME funds.</t>
  </si>
  <si>
    <t>B - DAVIS BACON WAGE RATE</t>
  </si>
  <si>
    <t>1. Indicate your Wage Determination Number:</t>
  </si>
  <si>
    <t>The Applicant hereby represents and warrants that:</t>
  </si>
  <si>
    <t>The information in this application is complete and accurate.</t>
  </si>
  <si>
    <t>A.</t>
  </si>
  <si>
    <t>B.</t>
  </si>
  <si>
    <t>The required procedures have been followed and no comments or recommendations have been received prior to submission of the application.</t>
  </si>
  <si>
    <t>C.</t>
  </si>
  <si>
    <t>D.</t>
  </si>
  <si>
    <t>E.</t>
  </si>
  <si>
    <t>F.</t>
  </si>
  <si>
    <t>G.</t>
  </si>
  <si>
    <t>H.</t>
  </si>
  <si>
    <t>I.</t>
  </si>
  <si>
    <t>J.</t>
  </si>
  <si>
    <t>6.</t>
  </si>
  <si>
    <t>7.</t>
  </si>
  <si>
    <t>8.</t>
  </si>
  <si>
    <t>9.</t>
  </si>
  <si>
    <t>10.</t>
  </si>
  <si>
    <t>11.</t>
  </si>
  <si>
    <t>12.</t>
  </si>
  <si>
    <t>13.</t>
  </si>
  <si>
    <t>14.</t>
  </si>
  <si>
    <t>15.</t>
  </si>
  <si>
    <t>16.</t>
  </si>
  <si>
    <t>17.</t>
  </si>
  <si>
    <t>18.</t>
  </si>
  <si>
    <t>19.</t>
  </si>
  <si>
    <t>20.</t>
  </si>
  <si>
    <t>21.</t>
  </si>
  <si>
    <t>The Wild and Scenic Rivers Act of 1968, as amended, (16 U.S.C. 300f);</t>
  </si>
  <si>
    <t>The Safe Drinking Water Act of 1974, as amended, (42 U.S.C. 7401);</t>
  </si>
  <si>
    <t>Section 401 (f) of the Lead-Based Paint Poisoning Prevention Act, as amended, (42 U.S.C. 4831 (b));</t>
  </si>
  <si>
    <t>The Clean Air Act of 1970, as amended, (42 U.S.C. 7401);</t>
  </si>
  <si>
    <t>The Federal Water Pollution Control Act of 1972, as amended, (33 U.S.C. 1251);</t>
  </si>
  <si>
    <t>K.</t>
  </si>
  <si>
    <t>The Clean Water Act of 1977 (Public Law 95-217);</t>
  </si>
  <si>
    <t>L.</t>
  </si>
  <si>
    <t>The Solid Waste Disposal Act, as amended by the Resource Conservation and Recovery Act of 1976 (42 U.S.C. 6901); and</t>
  </si>
  <si>
    <t>M.</t>
  </si>
  <si>
    <t>Section 202(a) of the Flood Disaster Protection Act of 1973 (42 U.S.C. 4106) as it relates to the mandatory purchase of Flood insurance for special flood hazard areas.</t>
  </si>
  <si>
    <t>22.</t>
  </si>
  <si>
    <t>It will comply with all parts of Title I of the Housing and Development Act of 1974, as amended.</t>
  </si>
  <si>
    <t>23.</t>
  </si>
  <si>
    <t>It will comply with the provisions of the Indiana Code (I.C.) 35-44-1-3 and 4.</t>
  </si>
  <si>
    <t>24.</t>
  </si>
  <si>
    <t>It agrees to repay to the State of Indiana any funds under this program that, as the result of a HUD or State of Indiana authorized audit, are found to have been spent in an unauthorized manner or for unauthorized activities.</t>
  </si>
  <si>
    <t>25.</t>
  </si>
  <si>
    <t>It certifies that none of the funds being applied for will be used to substitute for any local, state, federal, or private dollars that have been committed to the project as proposed in this application.</t>
  </si>
  <si>
    <t>26.</t>
  </si>
  <si>
    <t>It certifies that it has adopted and will enforce a policy of prohibiting the use of excessive force by law enforcement agencies within its jurisdiction against any individuals engaged in nonviolent civil rights demonstrations; and enforcing applicable State and local laws against physically barring entrance to or exit from a facility or location which is the subject of such non-violent civil rights demonstrations within its jurisdiction (section 104(1) of the Housing and Community Development Act of 1974, as amended).</t>
  </si>
  <si>
    <t>27.</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</si>
  <si>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the proposed Federal contract, grant, loan, or cooperative agreement, the Applicant shall complete and submit Standard Form-LLL, "Disclosure Form to Report Lobbying", in accordance with its instructions.</t>
  </si>
  <si>
    <t>28.</t>
  </si>
  <si>
    <t>29.</t>
  </si>
  <si>
    <t>Legal Applicant</t>
  </si>
  <si>
    <t>BY:</t>
  </si>
  <si>
    <t>ATTESTED TO:</t>
  </si>
  <si>
    <t>Signature of Authorized Official</t>
  </si>
  <si>
    <t>Signature</t>
  </si>
  <si>
    <t>HOME INVESTMENT PARTNERSHIP PROGRAM (HOME) - ASSURANCES AND CERTIFICATIONS</t>
  </si>
  <si>
    <t>D1 - DEVELOPMENT FUND</t>
  </si>
  <si>
    <t>D2 - CHDO OPERATING SUPPLEMENT</t>
  </si>
  <si>
    <t>D3 - RENTAL ASSESSMENT</t>
  </si>
  <si>
    <t>1f. Number of years from the rental assistance contract:</t>
  </si>
  <si>
    <t>D4 - DISPLACEMENT ASSESSMENT</t>
  </si>
  <si>
    <t>D5 - DISPLACEMENT PLAN</t>
  </si>
  <si>
    <t>D6 - DISPLACEMENT AFFIDAVIT</t>
  </si>
  <si>
    <t>D7 - MEANINGFUL ACCESS FOR LIMITED ENGLISH PROFICIENT PERSONS</t>
  </si>
  <si>
    <t>D8 - DAVIS BACON ASSESSMENT</t>
  </si>
  <si>
    <t>D9 - ASSURANCES AND CERTIFICATION</t>
  </si>
  <si>
    <t>3. At least 50% of the Development Fund assisted units must be designated for households at or below 50% AMI.  The remaining Development Fund assisted units must be designated for households at or below 60% AMI.  Does the unit breakdown meet this threshold?</t>
  </si>
  <si>
    <t>4. Contact</t>
  </si>
  <si>
    <t>4b. M.I.</t>
  </si>
  <si>
    <t>4c. Last Name</t>
  </si>
  <si>
    <t>4d. Title</t>
  </si>
  <si>
    <t>4e. E-Mail Address</t>
  </si>
  <si>
    <t>5. Highest Elected Official or Executive Director</t>
  </si>
  <si>
    <t>6. DUNS #</t>
  </si>
  <si>
    <t>8. SAM CAGE #</t>
  </si>
  <si>
    <t>Enter development team information.  Submit debarment information for each entity listed below.  If a team member has not been identified, debarment information must be submitted when team member is selected.</t>
  </si>
  <si>
    <r>
      <t xml:space="preserve">3e. Submit Debarment Information in </t>
    </r>
    <r>
      <rPr>
        <b/>
        <sz val="9"/>
        <color theme="7" tint="-0.249977111117893"/>
        <rFont val="Calibri"/>
        <family val="2"/>
        <scheme val="minor"/>
      </rPr>
      <t>TAB B: Debarment Information</t>
    </r>
    <r>
      <rPr>
        <b/>
        <sz val="9"/>
        <rFont val="Calibri"/>
        <family val="2"/>
        <scheme val="minor"/>
      </rPr>
      <t>.</t>
    </r>
  </si>
  <si>
    <r>
      <t xml:space="preserve">4e. Submit Debarment Information in </t>
    </r>
    <r>
      <rPr>
        <b/>
        <sz val="9"/>
        <color theme="7" tint="-0.249977111117893"/>
        <rFont val="Calibri"/>
        <family val="2"/>
        <scheme val="minor"/>
      </rPr>
      <t>TAB B: Debarment Information</t>
    </r>
    <r>
      <rPr>
        <b/>
        <sz val="9"/>
        <rFont val="Calibri"/>
        <family val="2"/>
        <scheme val="minor"/>
      </rPr>
      <t>.</t>
    </r>
  </si>
  <si>
    <r>
      <t xml:space="preserve">5e. Submit Debarment Information in </t>
    </r>
    <r>
      <rPr>
        <b/>
        <sz val="9"/>
        <color theme="7" tint="-0.249977111117893"/>
        <rFont val="Calibri"/>
        <family val="2"/>
        <scheme val="minor"/>
      </rPr>
      <t>TAB B: Debarment Information</t>
    </r>
    <r>
      <rPr>
        <b/>
        <sz val="9"/>
        <rFont val="Calibri"/>
        <family val="2"/>
        <scheme val="minor"/>
      </rPr>
      <t>.</t>
    </r>
  </si>
  <si>
    <r>
      <t xml:space="preserve">6e. Submit Debarment Information in </t>
    </r>
    <r>
      <rPr>
        <b/>
        <sz val="9"/>
        <color theme="7" tint="-0.249977111117893"/>
        <rFont val="Calibri"/>
        <family val="2"/>
        <scheme val="minor"/>
      </rPr>
      <t>TAB B: Debarment Information</t>
    </r>
    <r>
      <rPr>
        <b/>
        <sz val="9"/>
        <rFont val="Calibri"/>
        <family val="2"/>
        <scheme val="minor"/>
      </rPr>
      <t>.</t>
    </r>
  </si>
  <si>
    <r>
      <t xml:space="preserve">7e. Submit Debarment Information in </t>
    </r>
    <r>
      <rPr>
        <b/>
        <sz val="9"/>
        <color theme="7" tint="-0.249977111117893"/>
        <rFont val="Calibri"/>
        <family val="2"/>
        <scheme val="minor"/>
      </rPr>
      <t>TAB B: Debarment Information</t>
    </r>
    <r>
      <rPr>
        <b/>
        <sz val="9"/>
        <rFont val="Calibri"/>
        <family val="2"/>
        <scheme val="minor"/>
      </rPr>
      <t>.</t>
    </r>
  </si>
  <si>
    <r>
      <t xml:space="preserve">8e. Submit Debarment Information in </t>
    </r>
    <r>
      <rPr>
        <b/>
        <sz val="9"/>
        <color theme="7" tint="-0.249977111117893"/>
        <rFont val="Calibri"/>
        <family val="2"/>
        <scheme val="minor"/>
      </rPr>
      <t>TAB B: Debarment Information</t>
    </r>
    <r>
      <rPr>
        <b/>
        <sz val="9"/>
        <rFont val="Calibri"/>
        <family val="2"/>
        <scheme val="minor"/>
      </rPr>
      <t>.</t>
    </r>
  </si>
  <si>
    <t>Describe the amenities that the development will provide to beneficiaries along with amenities within close proximity to the development area.</t>
  </si>
  <si>
    <t xml:space="preserve">3. Community Support and/or Opposition </t>
  </si>
  <si>
    <t>Describe the steps taken by your organization to ensure resources, both IHCDA and non-IHCDA, are being used effectively to positively impact beneficiaries and the community.</t>
  </si>
  <si>
    <t>SOFT COSTS</t>
  </si>
  <si>
    <t>Cash commitment letter or a copy of the current bank statement where funds are deposited.</t>
  </si>
  <si>
    <t>Commitment letter from the lender outlining the terms of the loan.</t>
  </si>
  <si>
    <t>Commitment letter from the donor specifying the type of infrastructure being donated, its value, and the source of funds used to pay for it. Also, letter from the applicant explaining why it is directly related to the HOME development.</t>
  </si>
  <si>
    <r>
      <t xml:space="preserve">2. Submit proof of good standing with Certificate of Existence from the Secretary of State in </t>
    </r>
    <r>
      <rPr>
        <b/>
        <sz val="10"/>
        <color theme="7" tint="-0.249977111117893"/>
        <rFont val="Calibri"/>
        <family val="2"/>
        <scheme val="minor"/>
      </rPr>
      <t>TAB E: Not-For-Profit</t>
    </r>
    <r>
      <rPr>
        <b/>
        <sz val="10"/>
        <rFont val="Calibri"/>
        <family val="2"/>
        <scheme val="minor"/>
      </rPr>
      <t>.</t>
    </r>
  </si>
  <si>
    <t>Distribute the Fair Housing Brochure to the General Public</t>
  </si>
  <si>
    <t>Encourage the Media to Promote Fair Housing Awareness with Public Service Announcements</t>
  </si>
  <si>
    <t>Development Contains at Least One Unit That is a Historic Resource to the Existing Neighborhood</t>
  </si>
  <si>
    <t>Minimum of Two Features per Column</t>
  </si>
  <si>
    <t>Minimum of Five Letters</t>
  </si>
  <si>
    <t>3. Are the deficiencies outlined in the transition plan part of your rehabilitation budget?</t>
  </si>
  <si>
    <t>4. Is the property being refinanced or receiving a second mortgage via Rural Development as part of this rehabilitation activity?</t>
  </si>
  <si>
    <t>4b. If yes, when is the second mortgage going to close and what are the terms?</t>
  </si>
  <si>
    <t>Total Monthly Rent by Type</t>
  </si>
  <si>
    <t>Total Monthly Income</t>
  </si>
  <si>
    <t>The Applicant may propose a loan term of up to two years for construction financing and up to 15 years for permanent financing with a maximum 30 years amortization schedule.</t>
  </si>
  <si>
    <t>1. Will this development have more than six months in Operating Reserves?</t>
  </si>
  <si>
    <t>Must Be at Least 4</t>
  </si>
  <si>
    <t>NEW CONSTRUCTION ONLY (DEVELOPMENTS OF FIVE OR MORE UNITS)</t>
  </si>
  <si>
    <t>Contact your Real Estate Production Analyst for further guidance. In general, the purchaser must:</t>
  </si>
  <si>
    <t>B. On the Displacement Plan tab, discuss how permanent displacement, economic displacement, and temporary displacement will be addressed.</t>
  </si>
  <si>
    <t>Note: Although permanent displacement may not be anticipated, a housing activity may still incur temporary or economic displacement liabilities. The Uniform Relocation Act contains specific requirements for HOME assisted units involving displacement and/or acquisition. For further explanation of the URA requirements see Chapter 4 of the IHCDA CDBG and HOME Program Manual and its Exhibits for additional guidance and copies of the required notices.</t>
  </si>
  <si>
    <t>Applicants must provide documentation that no other tenants were displaced so that the proposed HOME activity could utilize a vacant property. On the Prior Tenant List found in the IHCDA Compliance Manual, list each tenant that has vacated a unit within the past three months and the tenant's reason for leaving.</t>
  </si>
  <si>
    <t>It possesses legal authority to apply for and receive HOME funds.</t>
  </si>
  <si>
    <t>Its governing body has duly adopted or passed as an official act a resolution, motion or similar action authorizing the filing of the application, including all understandings and assurances contained therein, and directing and authoring the person identified as the official representative of the applicant to act in connection with the application and to provide such additional information as may be required.</t>
  </si>
  <si>
    <t>The Applicant agrees that the Indiana Housing and Community Development Authority may conduct its own independent review of the information herein and the attachments, and may verify information from any source.</t>
  </si>
  <si>
    <t>The Applicant is under no administrative restrictions from federal, state or local sources.</t>
  </si>
  <si>
    <t>The Applicant will comply with all state and federal requirements related to annual audits and the conflict of interest provisions of 24 CFR 92.356.</t>
  </si>
  <si>
    <t>If applicable, it has complied with all requirements of Executive Order 12372, and that either:</t>
  </si>
  <si>
    <t>Any comments or recommendations made by or through clearinghouses are attached and have been considered prior to submission of the application.</t>
  </si>
  <si>
    <t>The requirements of the Fair Housing Act (42 USC 3601-20 and implementing regulations at 24 CFR Part 100; Executive Order 11063, as amended by Executive Order 12259 (3 CFR 1958-1963 Comp., p. 652 and 3 CFR, 1980 Comp., p. 307) (Equal Opportunity in Housing) and implementing regulations at 24 CFR part 107; and Title VI of the Civil Rights Act of 1964 (42 UCS 2000d) (Nondiscrimination in Federally Assisted Programs) and implementing regulations issued at 24 CFR Part 1;</t>
  </si>
  <si>
    <t>The prohibitions against discrimination on the basis of age under the Age Discrimination Act of 1975 (42 USC 6101-07) and implementing regulations at 24 CFR Part 146, and the prohibitions against discrimination against physically disabled individuals under section 504 of the Rehabilitation Act of 1973 (29 USC 794) and implementing regulations at 24 CFR Part 8;</t>
  </si>
  <si>
    <t>The requirements of Executive Order 11246 (3 CFR 1964-65, Comp., p. 339) (Equal Employment Opportunity) and the implementing regulations issued at 41 CFR Chapter 60, and the Indiana Code (I.C. 22-9-1-10), which provide that no person shall be discriminated against on the basis of race, color, religion, sex or national origin in all phases of employment during the performance of Federal or federally assisted construction contracts.  Contractors and subcontractors on Federally assisted construction contracts shall take affirmative action to ensure fair treatment employment, upgrading, demotion or transfer; recruitment or recruitment advertising; layoff or termination; rates of pay other forms of compensation and selection from training and apprenticeship;</t>
  </si>
  <si>
    <t>The requirements of Executive Orders 11625 and 12432 (concerning Minority Business Enterprise), and 12138 (concerning Women's Business Enterprise), by making efforts to encourage the use of minority and women's business enterprises in connection with HOME-funded activities.  It will follow procedures acceptable to HUD (consistent with 24 CFR 85.36(e)) to establish and oversee a minority outreach policy to ensure the inclusion, to the maximum extent possible, of minorities and women, and entities owned by minorities and women, in all contracts it enters into under this award.</t>
  </si>
  <si>
    <t>The requirements of Section 3 of the Housing and Urban Development Act of 1968 (12 USC 1701 (u))the purpose of which is to ensure that the employment and other economic opportunities generated by Federal financial assistance for housing and community development programs shall, to the greatest extent feasible, be directed toward low-income persons, particularly those who are recipients of government assistance for housing.</t>
  </si>
  <si>
    <t>It will adopt and maintain in effect at all times affirmative marketing procedures and requirements for HOME-assisted housing containing 5 or more housing units satisfying the requirements of 24 CFR 92.904(c).</t>
  </si>
  <si>
    <t>It will at all times comply with the Uniform Relocation Assistance and Real Property Acquisition Policies Act of 1970, as amended, and Federal implementing regulations at 49 CFR Part 24, and the requirements of section 104(d) of Title I of the Housing &amp; Community Development Act of 1974, as amended.</t>
  </si>
  <si>
    <t>To the extent required by 24 CFR 92.354, it will ensure that any contract for the construction (rehabilitation or new construction) of affordable housing with 12 or more units utilizing HOME funds contains a provision requiring that not less than prevailing wage rates predetermined pursuant to the Davis-Bacon Act (40 USC 276a-5) will be paid to all laborers and mechanics, and that all such contracts are also subject to the overtime provisions of the Contract Work Hours and Safety Standards Act (40 USC 327-332).  It will require certification of compliance with these requirements before making any payment under  construction contracts.</t>
  </si>
  <si>
    <t>All housing assisted with HOME funds constitutes HUD-associated housing for the purposes of the Lead-based Paint Poisoning and Prevention Act (42 USC 4821, et. seq.) and is, therefore, subject to 24 CFR Part 35.</t>
  </si>
  <si>
    <t>It will adopt and maintain procedures to ensure that any person who is an employee, agent, consultant, officer, or elected official or appointed official of the non-participating jurisdiction, state recipient, or subrecipient which are receiving HOME funds, who exercise or have exercised any functions or responsibilities with respect to activities assisted with HOME funds, or who are in a position to participate in a decision making process or gain inside information with regard to these activities, may not obtain any contract, subcontract or agreement thereto, or the proceeds thereunder, either for themselves or those with whom they have family or business ties, during their tenure or for one year thereafter.</t>
  </si>
  <si>
    <t>Neither the Applicant nor its principals is presently debarred, suspended, proposed for debarment, declared ineligible, or voluntarily excluded from participation from this transaction.</t>
  </si>
  <si>
    <t>The Applicant shall comply with the requirements of the Flood Disaster Protection Act of 1973 (42 USC 4001-4128).</t>
  </si>
  <si>
    <t>The Applicant will not request disbursement of funds under this agreement until the funds are needed for payment of eligible costs.  The amount of each request will be limited to the amount needed.</t>
  </si>
  <si>
    <t>Applicant will give IHCDA, HUD, and the Comptroller General, through any authorized representatives, access to and the right to examine all records, books, papers, or documents related to its HOME-assisted activities.</t>
  </si>
  <si>
    <t>In accordance with the HOME Investment Partnerships Act and with 24 CFR 92.150 of the HOME  Investment Partnerships Program Regulations, the Applicant certifies that:</t>
  </si>
  <si>
    <t>Before committing any funds to a project, it will evaluate the project in accordance with the guidelines  that it adopts for this purpose and will not invest any more HOME funds, in combination with other federal assistance, than are necessary to provide affordable housing;</t>
  </si>
  <si>
    <t>HOME funds will be used consistent with and pursuant to the State’s Consolidated Plan approved by HUD, and all requirements of 24 CFR Part 92.</t>
  </si>
  <si>
    <t>No Federal appropriated funds have been or will be paid, by or on behalf of it, to any person for influencing are attempting to influence an officer or employee of any agency, a Member of Congress, an officer or employee of Congress, or an employee of a Member of Congress in connection with the awarding of any Federal loan, the entering into of any cooperative agreement, and the extension, continuation, renewal, amendment or modification of any Federal contract, grant, loan or cooperative agreement;</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</si>
  <si>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it will complete and submit Standard form-LLL, Disclosure Form to Report Lobbying, in accordance with its instructions; and</t>
  </si>
  <si>
    <t>It will require that the language of paragraph (c) of this certification be included in the award  documents for all sub-awards at all tiers (including subcontracts, sub-grants, and contracts under grants, loans and cooperative agreements) and that all subrecipients shall certify and disclose accordingly.</t>
  </si>
  <si>
    <t>The Applicant will comply with the project requirements in Subpart F, 24 CFR 92.250 et seq., as  applicable, in accordance with the type of project assisted.</t>
  </si>
  <si>
    <t>Rental housing assisted with HOME funds will be maintained in compliance with applicable Housing Quality Standards and local housing code requirements for the duration of the affordability period.</t>
  </si>
  <si>
    <t>A recipient that is subrecipient, or state recipient agrees to comply with applicable uniform administrative requirements, as described in 24 CFR section 92.505.</t>
  </si>
  <si>
    <t>HOME funds will not be provided to primarily religious organizations, such as churches, for any activity including secular activities.  HOME funds will not be used to rehabilitate or construct housing owned by primarily religious organizations or to assist primarily religious organizations in acquiring housing, except as set forth under 24 CFR section 92.257.</t>
  </si>
  <si>
    <t>If the recipient under this agreement is a subrecipient, it will transfer to the Authority any HOME funds on hand and any account receivable to the use of HOME funds at the time of expiration of this Agreement.</t>
  </si>
  <si>
    <t>If the recipient is a subrecipient or state recipient, suspension or termination may occur in accordance with 24 CFR 85.34, if the recipient materially fails to comply with any term of the agreement.  This agreement may be terminated for convenience in accordance with 24 CFR 85.44.</t>
  </si>
  <si>
    <t>By signing and submitting this proposal, the prospective lower tier participant is providing the certification set out below.</t>
  </si>
  <si>
    <t>The certification in this clause is a material representation of fact upon which reliance was placed when this transaction was entered into.  It if is later determined that the prospective lower tier participant rendered an erroneous certification, in addition to other remedies available to the Federal Government, the department or agency with which this transaction originated may pursue available remedies, including suspension and/or debarment.</t>
  </si>
  <si>
    <t>The prospective lower tier participant shall provide immediate written notice to the person to which this proposal is submitted if at any time the prospective lower tier participant learns that its certification was erroneous when submitted or has become erroneous by reason of changed circumstances.</t>
  </si>
  <si>
    <t>The terms “covered transaction,” “debarred,” “suspended,” “ineligible,” “lower tier covered transaction,” “participant,” “person,” “primary covered transaction,” “principal,” “proposal,” and “voluntarily excluded,” as used in this clause, have the meanings set out in the Definitions and Coverage sections of rules implementing Executive Order 12549.  (A copy of these regulations may be obtained from IHCDA.)</t>
  </si>
  <si>
    <t>The prospective lower tier participant agrees by submitting this proposal that, should the proposed covered transaction be entered into, it shall not enter into any lower tier covered transaction with a person who is debarred, suspended, declared ineligible, or voluntarily excluded from participation in this covered transaction, unless authorized by the department or agency with which this transaction originated.</t>
  </si>
  <si>
    <t>The prospective lower tier participant further agrees by submitting this proposal that it will include this clause titled “Certification regarding Debarment, Suspension, Ineligibility, and Voluntary Exclusion --Lower Tier Covered Transaction,” without modification, in all lower tier covered transactions and in all solicitations for lower tier covered transactions.</t>
  </si>
  <si>
    <t>A participant in a covered transaction may rely upon a certification of a prospective participant in a lower tier covered transaction that is not debarred, suspended, declared ineligible, or voluntarily  excluded from the covered transaction, unless it knows that the certification is erroneous.  A participant may decide the method and frequency by which it determines the eligibility of its principals.</t>
  </si>
  <si>
    <t>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</si>
  <si>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Except for transactions authorized under paragraph 5 of these instructions, if a participant in a covered transaction enters into a lower tier covered transaction with a person who is suspended, debarred, ineligible, or voluntarily excluded from participation in this transaction, in addition to other remedies available to the Federal Government, the department or agency with which this transaction originated may pursue available remedies, including suspension or debarment.</t>
  </si>
  <si>
    <t>The prospective lower tier participant certifies, by submission of this proposal that neither it nor its principals is presently debarred, suspended, proposed for debarment, declared ineligible, or voluntarily excluded from participation in this transaction by any Federal department or agency.</t>
  </si>
  <si>
    <t>Where the prospective lower tier participant is unable to certify to any of the statements in this certification, such prospective participant shall attach an explanation to this proposal.</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</si>
  <si>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of the photograph by IHCDA.</t>
  </si>
  <si>
    <r>
      <rPr>
        <b/>
        <sz val="10"/>
        <color theme="1"/>
        <rFont val="Calibri"/>
        <family val="2"/>
        <scheme val="minor"/>
      </rPr>
      <t xml:space="preserve">The Davis-Bacon Act requires that workers on certain federally assisted developments receive no less than the prevailing wages being paid for similar work.  Prevailing wages are computed by the U.S. Department of Labor and are issued in the form of a federal wage decision for each classification of work.  The Davis-Bacon Act will apply to awards for the following types of projects: (1) rehabilitation or new construction of a residential property containing twelve (12) or more HOME-assisted units; and (2) affordable housing containing twelve (12) or more units assisted with HOME Funds </t>
    </r>
    <r>
      <rPr>
        <b/>
        <u/>
        <sz val="10"/>
        <color theme="1"/>
        <rFont val="Calibri"/>
        <family val="2"/>
        <scheme val="minor"/>
      </rPr>
      <t>regardless of whether HOME Funds are used for construction or non-construction activities</t>
    </r>
    <r>
      <rPr>
        <b/>
        <sz val="10"/>
        <color theme="1"/>
        <rFont val="Calibri"/>
        <family val="2"/>
        <scheme val="minor"/>
      </rPr>
      <t>.  Such property may be one (1) building or multiple buildings owned and operated as a single development.</t>
    </r>
  </si>
  <si>
    <t>If the project meets any of the criteria described in the paragraph above, the Applicant must comply with the Davis Bacon Act and include the Davis Bacon Provisions contained in HUD Form into all contracts with any contractor working on the Project.  Accordingly, Applicant and or any contractor working on the project shall pay approved Davis Bacon wages weekly to employees and/or subcontractors, monitor the compliance of contractors and subcontractors working on the project, ensure that WH347 forms and/or certified payrolls are submitted to any designee of IHCDA for labor standards monitoring, ensure that contract and bid specifications contain the applicable wage decision, verify that contractors are not listed on federal Excluded Parties List System (EPLS) for debarred or suspended contractors, and comply with the posting and notification requirements set forth in 29 CFR 5.5(a) and 29 CFR 5.6.</t>
  </si>
  <si>
    <t>A - HOME HOUSING ACTIVITIES</t>
  </si>
  <si>
    <t>1. Does the project contain 12 or more HOME-assisted units?</t>
  </si>
  <si>
    <t>a. If yes, do all of the units have common permanent financing?</t>
  </si>
  <si>
    <t>i. If yes, how many construction contracts do you anticipate executing?</t>
  </si>
  <si>
    <t xml:space="preserve">1. If more than one construction contract will be awarded, what is the maximum number of units to be awarded to a construction contract? </t>
  </si>
  <si>
    <t xml:space="preserve">2. Provide a narrative description of the process used in determining the number of construction contracts to execute and the number of units to award under each contract. </t>
  </si>
  <si>
    <t xml:space="preserve">If there will be 12 or more HOME-assisted units, and all of those units have common permanent financing, and at least 12 of them will be awarded under one construction contract, then this activity IS subject to Davis Bacon wage rates. </t>
  </si>
  <si>
    <t xml:space="preserve"> IN160022</t>
  </si>
  <si>
    <t>The Applicant will provide referral and reasonable moving assistance, both in terms of staff time and dollars, to all persons involuntarily and permanently displaced by any project or activity funded with HOME funds.</t>
  </si>
  <si>
    <t>2. I Acknowledge that Davis Bacon Applies to This Development and Will Abide by Its Requirements</t>
  </si>
  <si>
    <t>Water</t>
  </si>
  <si>
    <t>Describe the support and/or opposition the community has for the development. List community leadership (individuals, agencies, elected officials, organizations, etc.) that support and/or oppose the development. Also describe any public outreach that has taken place to ensure/gain community support for the development. Include local municipal support articulated in a community plan or in the form of funding commitments from the local unit of government, or evidence of substantial major investment in the area that is consistent with an existing comprehensive community plan for improvement.</t>
  </si>
  <si>
    <t>Developments with Development Fund Assisted Units Must Set Aside at Least 50% of Those Units for 50% AMI and Below</t>
  </si>
  <si>
    <t>Commitment letter from the local unit of government.
(See Match Spreadsheet, Exhibit 11, for information that needs to be contained in the letter.)</t>
  </si>
  <si>
    <t>Pay Off a HOME CHDO Predevelopment Loan</t>
  </si>
  <si>
    <t># of Units Committed for Sensory Impairments</t>
  </si>
  <si>
    <t>Number of Units Committed to Impairments</t>
  </si>
  <si>
    <t>The Applicant will consider for submission to IHCDA under HOME only developments and activities which will result in the displacement of as few persons or businesses as necessary to meet IHCDA and local development goals and objectives.</t>
  </si>
  <si>
    <t>All persons and business directly displaced by The Applicant, as the result of a project or activity funded with HOME funds will receive all assistance and Real Property Acquisition Policies Act of 1970, as amended, including provisions of the Uniform Relocation Act Amendments of 1987, Title IV of the Surface Transportation and Uniform Relocation Assistance Act of 1987.</t>
  </si>
  <si>
    <t>The Applicant will provide reasonable benefits and relocation assistance to all persons and businesses involuntary and permanently displaced by the CDBG activity funded by IHCDA in accordance with appendices attached hereto, provided they do not receive benefits as part of such action under number 4 above.</t>
  </si>
  <si>
    <t>It certifies that pursuant to 31 U.S.C. 1352, and any regulations promulgated thereunder:</t>
  </si>
  <si>
    <t>No federal appropriated funds have been paid or will be paid, by or on behalf of the Applicant, to any person for influencing or attempting to influence an officer or employee of any agency, a Member of Congress, an officer or employee of Congress, or an employee of any Federal grant, the making of any Federal loan, the entering into of any cooperative, agreement, and the extension, continuation, renewal, amendment, or modification of any Federal contract, grant, loan, or cooperative agreement.</t>
  </si>
  <si>
    <t>The Applicant shall require that the language of this certification be included in the award documents for all subawards at all tiers (including subcontracts, subgrants, and contracts under grants, loans, and cooperative agreements) and that all subrecipients shall certify and disclose accordingly.</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</si>
  <si>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 the photograph by IHCDA.</t>
  </si>
  <si>
    <t>Applicant not its principals is presently debarred, suspended, proposed for debarment, declared ineligible, or voluntarily excluded by any Federal department or agency from doing business with the Federal Government.</t>
  </si>
  <si>
    <t>If your project is subject to Davis-Bacon wage rates, the Applicant must get a wage determination from the Director of Real Estate Compliance prior to application submission. Failure to do so will cause the application to be incomplete.</t>
  </si>
  <si>
    <t>1. How will the organization use this CHDO supplemental award?  Be specific and ensure that your answer corresponds with line items listed in the CHDO Operating Supplement budget.</t>
  </si>
  <si>
    <t>&gt;= 50% AMI</t>
  </si>
  <si>
    <t>&lt; 50% AMI</t>
  </si>
  <si>
    <r>
      <t xml:space="preserve">10. Submit Proof of SAM Status in </t>
    </r>
    <r>
      <rPr>
        <b/>
        <sz val="10"/>
        <color theme="7" tint="-0.249977111117893"/>
        <rFont val="Calibri"/>
        <family val="2"/>
        <scheme val="minor"/>
      </rPr>
      <t>TAB A: SAM Status</t>
    </r>
    <r>
      <rPr>
        <b/>
        <sz val="10"/>
        <rFont val="Calibri"/>
        <family val="2"/>
        <scheme val="minor"/>
      </rPr>
      <t>.</t>
    </r>
  </si>
  <si>
    <t>SAM Status</t>
  </si>
  <si>
    <t>B - SERVICES</t>
  </si>
  <si>
    <t>A - LOCATION</t>
  </si>
  <si>
    <t>Development Characteristics:
Services</t>
  </si>
  <si>
    <t>Dev't Fund</t>
  </si>
  <si>
    <t>W/ 3+ Bedrm.</t>
  </si>
  <si>
    <t>Mkt Rate</t>
  </si>
  <si>
    <t>All Units (Assisted &amp; Non)</t>
  </si>
  <si>
    <t>CHDO Predevelopment Loan</t>
  </si>
  <si>
    <r>
      <t xml:space="preserve">Age-Restricted Housing </t>
    </r>
    <r>
      <rPr>
        <b/>
        <sz val="10"/>
        <color theme="7" tint="-0.249977111117893"/>
        <rFont val="Calibri"/>
        <family val="2"/>
        <scheme val="minor"/>
      </rPr>
      <t>-OR-</t>
    </r>
  </si>
  <si>
    <r>
      <t xml:space="preserve">At Least 25% of Units are for Households That Meet One of the Definitions of "Special Needs Population" </t>
    </r>
    <r>
      <rPr>
        <b/>
        <sz val="10"/>
        <color theme="7" tint="-0.249977111117893"/>
        <rFont val="Calibri"/>
        <family val="2"/>
        <scheme val="minor"/>
      </rPr>
      <t>-OR-</t>
    </r>
  </si>
  <si>
    <r>
      <t xml:space="preserve">Special Needs Housing </t>
    </r>
    <r>
      <rPr>
        <b/>
        <sz val="10"/>
        <color theme="7" tint="-0.249977111117893"/>
        <rFont val="Calibri"/>
        <family val="2"/>
        <scheme val="minor"/>
      </rPr>
      <t>-OR-</t>
    </r>
  </si>
  <si>
    <t>Supportive Housing</t>
  </si>
  <si>
    <t>SUPPORTIVE HOUSING</t>
  </si>
  <si>
    <t>JOB GROWTH:
Development Located in County Above State Average</t>
  </si>
  <si>
    <t>Job Growth</t>
  </si>
  <si>
    <t>Employer Proximity</t>
  </si>
  <si>
    <t>Primary Care Physicians</t>
  </si>
  <si>
    <t>PROXIMITY TO POSITIVE LAND USES:</t>
  </si>
  <si>
    <t>PRIMARY CARE PHYSICIANS:
Development Located in County with Ratio of Population to Primary Care Physicions of 2,000:1 or Lower</t>
  </si>
  <si>
    <t>Community or Recreation Center</t>
  </si>
  <si>
    <t>Park or Public Green Space</t>
  </si>
  <si>
    <t>Primary Care Physician or Urgent Care Facility</t>
  </si>
  <si>
    <t>Pharmacy</t>
  </si>
  <si>
    <t>Sidewalks or Trails</t>
  </si>
  <si>
    <t>Clothing/Department Store</t>
  </si>
  <si>
    <t>Bank</t>
  </si>
  <si>
    <t>Education Facility</t>
  </si>
  <si>
    <t>Licensed Child Care Facility</t>
  </si>
  <si>
    <t>Social Service Center</t>
  </si>
  <si>
    <t>Government Office (i.e., town hall, trustee's office)</t>
  </si>
  <si>
    <t>Post Office</t>
  </si>
  <si>
    <t>Public Library</t>
  </si>
  <si>
    <t>Cultural Arts Facility</t>
  </si>
  <si>
    <t>Proximity to Positive Land Use</t>
  </si>
  <si>
    <t>Include New Trees in Landscaping to Curb Winter Winds and Provide Shade</t>
  </si>
  <si>
    <t>Install High-Efficiency, Tank-Less Water Heaters</t>
  </si>
  <si>
    <t>Use On-Site Solar Energy to Reduce Residential Utility Costs</t>
  </si>
  <si>
    <t>Certified CHDO</t>
  </si>
  <si>
    <t>A - LEVERAGE OF OTHER SOURCES</t>
  </si>
  <si>
    <t>1. List sources, amount of funding, and the commitment date in the chart below. Banked match does not count for points in this scoring category.</t>
  </si>
  <si>
    <t>Source of Funding</t>
  </si>
  <si>
    <t>Funding from Other Sources</t>
  </si>
  <si>
    <t>30.</t>
  </si>
  <si>
    <t>31.</t>
  </si>
  <si>
    <t>32.</t>
  </si>
  <si>
    <t>33.</t>
  </si>
  <si>
    <t>34.</t>
  </si>
  <si>
    <t>35.</t>
  </si>
  <si>
    <t>36.</t>
  </si>
  <si>
    <t>Soft Costs, Environmental Review, and Developer's Fee</t>
  </si>
  <si>
    <t>Health and Quality of Life Factors</t>
  </si>
  <si>
    <t>Yes</t>
  </si>
  <si>
    <t>No</t>
  </si>
  <si>
    <t>Must Meet or Exceed 3</t>
  </si>
  <si>
    <t>Unit Plans</t>
  </si>
  <si>
    <t>Site Plans</t>
  </si>
  <si>
    <t>Targeted Type*</t>
  </si>
  <si>
    <r>
      <t xml:space="preserve">5. </t>
    </r>
    <r>
      <rPr>
        <b/>
        <sz val="10"/>
        <color theme="7" tint="-0.249977111117893"/>
        <rFont val="Calibri"/>
        <family val="2"/>
        <scheme val="minor"/>
      </rPr>
      <t>LESS</t>
    </r>
    <r>
      <rPr>
        <b/>
        <sz val="10"/>
        <rFont val="Calibri"/>
        <family val="2"/>
        <scheme val="minor"/>
      </rPr>
      <t xml:space="preserve"> Management Fee</t>
    </r>
  </si>
  <si>
    <r>
      <t xml:space="preserve">6. </t>
    </r>
    <r>
      <rPr>
        <b/>
        <sz val="10"/>
        <color theme="7" tint="-0.249977111117893"/>
        <rFont val="Calibri"/>
        <family val="2"/>
        <scheme val="minor"/>
      </rPr>
      <t>LESS</t>
    </r>
    <r>
      <rPr>
        <b/>
        <sz val="10"/>
        <rFont val="Calibri"/>
        <family val="2"/>
        <scheme val="minor"/>
      </rPr>
      <t xml:space="preserve"> Replacement Reserves</t>
    </r>
  </si>
  <si>
    <r>
      <t xml:space="preserve">7. </t>
    </r>
    <r>
      <rPr>
        <b/>
        <sz val="10"/>
        <color theme="7" tint="-0.249977111117893"/>
        <rFont val="Calibri"/>
        <family val="2"/>
        <scheme val="minor"/>
      </rPr>
      <t>PLUS</t>
    </r>
    <r>
      <rPr>
        <b/>
        <sz val="10"/>
        <rFont val="Calibri"/>
        <family val="2"/>
        <scheme val="minor"/>
      </rPr>
      <t xml:space="preserve"> Tax Abatement*</t>
    </r>
  </si>
  <si>
    <t>8. Net Income (3-4-5+6)</t>
  </si>
  <si>
    <r>
      <t xml:space="preserve">9. </t>
    </r>
    <r>
      <rPr>
        <b/>
        <sz val="10"/>
        <color theme="7" tint="-0.249977111117893"/>
        <rFont val="Calibri"/>
        <family val="2"/>
        <scheme val="minor"/>
      </rPr>
      <t>LESS</t>
    </r>
    <r>
      <rPr>
        <b/>
        <sz val="10"/>
        <rFont val="Calibri"/>
        <family val="2"/>
        <scheme val="minor"/>
      </rPr>
      <t xml:space="preserve"> Total Debt Service</t>
    </r>
  </si>
  <si>
    <t>10. Cash Flow (7-8)</t>
  </si>
  <si>
    <t>11. Debt Coverage Ratio (7/8)</t>
  </si>
  <si>
    <r>
      <t xml:space="preserve">12. </t>
    </r>
    <r>
      <rPr>
        <b/>
        <sz val="10"/>
        <color theme="7" tint="-0.249977111117893"/>
        <rFont val="Calibri"/>
        <family val="2"/>
        <scheme val="minor"/>
      </rPr>
      <t>LESS</t>
    </r>
    <r>
      <rPr>
        <b/>
        <sz val="10"/>
        <rFont val="Calibri"/>
        <family val="2"/>
        <scheme val="minor"/>
      </rPr>
      <t xml:space="preserve"> Deferred Developer Fee Pmt.</t>
    </r>
  </si>
  <si>
    <t>13. Cash Flow after Def. Dev. Fee Pmt.</t>
  </si>
  <si>
    <r>
      <t xml:space="preserve">7. </t>
    </r>
    <r>
      <rPr>
        <b/>
        <sz val="10"/>
        <color theme="7" tint="-0.249977111117893"/>
        <rFont val="Calibri"/>
        <family val="2"/>
        <scheme val="minor"/>
      </rPr>
      <t>PLUS</t>
    </r>
    <r>
      <rPr>
        <b/>
        <sz val="10"/>
        <rFont val="Calibri"/>
        <family val="2"/>
        <scheme val="minor"/>
      </rPr>
      <t xml:space="preserve"> Tax Abatement</t>
    </r>
  </si>
  <si>
    <t>Commitment letter signed by Board President or Applicant's CEO.</t>
  </si>
  <si>
    <t>3. Has any property, site, or building associated with the proposed development previously received</t>
  </si>
  <si>
    <t>HOME funding?</t>
  </si>
  <si>
    <t xml:space="preserve"> affordability?</t>
  </si>
  <si>
    <t>3a. If yes, is the property, site, or building that received HOME funding still within its period of</t>
  </si>
  <si>
    <t xml:space="preserve">3b. If yes, when does the property, site, or building's affordability period expire? If there are </t>
  </si>
  <si>
    <t>FRESH PRODUCE:
Development Located withing One Mile of Supermarket or Grocery Store with Fresh Produce</t>
  </si>
  <si>
    <t>Exterior Security System</t>
  </si>
  <si>
    <t>Interior Security System</t>
  </si>
  <si>
    <t>1. Has the Applicant committed to at least three Level 3 services, two Level 2 Services, and one Level 1 service on the Tenant Investment Plan Matrix?</t>
  </si>
  <si>
    <t>Non-CHDO Maximum</t>
  </si>
  <si>
    <t>Threshold Maximum
(lesser of applicable limits)</t>
  </si>
  <si>
    <t>Certified CHDO Maximum</t>
  </si>
  <si>
    <t>Year-to-Date Financials</t>
  </si>
  <si>
    <t>EMPLOYER PROXIMITY:
Development Located within Five Miles of at Least One of County's Top 25 Employers</t>
  </si>
  <si>
    <t>S1 - PROJECT CHARACTERISTICS</t>
  </si>
  <si>
    <r>
      <t xml:space="preserve">2. Submit One Form C: Tenant Investment Plan Matrix in </t>
    </r>
    <r>
      <rPr>
        <b/>
        <sz val="10"/>
        <color theme="7" tint="-0.249977111117893"/>
        <rFont val="Calibri"/>
        <family val="2"/>
        <scheme val="minor"/>
      </rPr>
      <t>TAB M: Project Characteristics</t>
    </r>
  </si>
  <si>
    <r>
      <t xml:space="preserve">3. Submit Form D: Tenant Investment Plan Service Agreement (MOU) for </t>
    </r>
    <r>
      <rPr>
        <b/>
        <u/>
        <sz val="10"/>
        <rFont val="Calibri"/>
        <family val="2"/>
        <scheme val="minor"/>
      </rPr>
      <t>Each</t>
    </r>
    <r>
      <rPr>
        <b/>
        <sz val="10"/>
        <rFont val="Calibri"/>
        <family val="2"/>
        <scheme val="minor"/>
      </rPr>
      <t xml:space="preserve"> Service Provider in </t>
    </r>
    <r>
      <rPr>
        <b/>
        <sz val="10"/>
        <color theme="7" tint="-0.249977111117893"/>
        <rFont val="Calibri"/>
        <family val="2"/>
        <scheme val="minor"/>
      </rPr>
      <t>TAB M: Project Characteristics</t>
    </r>
  </si>
  <si>
    <r>
      <t xml:space="preserve">Please provide a compelling narrative about your proposed development by explaining how each category listed below will be achieved.  Attach any relevant support Material such as planning documents and maps in </t>
    </r>
    <r>
      <rPr>
        <b/>
        <sz val="10"/>
        <color theme="7" tint="-0.249977111117893"/>
        <rFont val="Calibri"/>
        <family val="2"/>
        <scheme val="minor"/>
      </rPr>
      <t>TAB D: Area Need</t>
    </r>
    <r>
      <rPr>
        <b/>
        <sz val="10"/>
        <rFont val="Calibri"/>
        <family val="2"/>
        <scheme val="minor"/>
      </rPr>
      <t>.</t>
    </r>
  </si>
  <si>
    <r>
      <t xml:space="preserve">2. List all sources of permanent financing for the development that remains beyond construction. Submit letters of commitment in </t>
    </r>
    <r>
      <rPr>
        <b/>
        <sz val="10"/>
        <color theme="7" tint="-0.249977111117893"/>
        <rFont val="Calibri"/>
        <family val="2"/>
        <scheme val="minor"/>
      </rPr>
      <t>TAB L: Financial Commitments</t>
    </r>
    <r>
      <rPr>
        <b/>
        <sz val="10"/>
        <rFont val="Calibri"/>
        <family val="2"/>
        <scheme val="minor"/>
      </rPr>
      <t>.</t>
    </r>
  </si>
  <si>
    <r>
      <t xml:space="preserve">1. List all in-kind contributions to the development phase of the housing activity, including construction materials, volunteer labor, waived fees, portion of sale price below appraised value, infrastructure, etc. Attach all in-kind supporting documentation (such as but not limited to letters of commitment, appraisal, or purchase agreement). Submit letters of commitment in </t>
    </r>
    <r>
      <rPr>
        <b/>
        <sz val="10"/>
        <color theme="7" tint="-0.249977111117893"/>
        <rFont val="Calibri"/>
        <family val="2"/>
        <scheme val="minor"/>
      </rPr>
      <t>TAB L: Financial Commitments</t>
    </r>
    <r>
      <rPr>
        <b/>
        <sz val="10"/>
        <rFont val="Calibri"/>
        <family val="2"/>
        <scheme val="minor"/>
      </rPr>
      <t>.</t>
    </r>
  </si>
  <si>
    <r>
      <t xml:space="preserve">1. List all sources of grants to the development that do not require repayment.  Submit letters of commitment from funders below in </t>
    </r>
    <r>
      <rPr>
        <b/>
        <sz val="10"/>
        <color theme="7" tint="-0.249977111117893"/>
        <rFont val="Calibri"/>
        <family val="2"/>
        <scheme val="minor"/>
      </rPr>
      <t>TAB L: Financial Commitments</t>
    </r>
    <r>
      <rPr>
        <b/>
        <sz val="10"/>
        <rFont val="Calibri"/>
        <family val="2"/>
        <scheme val="minor"/>
      </rPr>
      <t>.</t>
    </r>
  </si>
  <si>
    <r>
      <t xml:space="preserve">1. List all sources of private or public cash donations to the housing activity. Submit letters of commitment in </t>
    </r>
    <r>
      <rPr>
        <b/>
        <sz val="10"/>
        <color theme="7" tint="-0.249977111117893"/>
        <rFont val="Calibri"/>
        <family val="2"/>
        <scheme val="minor"/>
      </rPr>
      <t>TAB L: Financial Commitments</t>
    </r>
    <r>
      <rPr>
        <b/>
        <sz val="10"/>
        <rFont val="Calibri"/>
        <family val="2"/>
        <scheme val="minor"/>
      </rPr>
      <t>.</t>
    </r>
  </si>
  <si>
    <r>
      <t xml:space="preserve">1. List any construction loans that the developer of this housing activity will take out to cover development or construction costs during construction. Submit letters of commitment in </t>
    </r>
    <r>
      <rPr>
        <b/>
        <sz val="10"/>
        <color theme="7" tint="-0.249977111117893"/>
        <rFont val="Calibri"/>
        <family val="2"/>
        <scheme val="minor"/>
      </rPr>
      <t>TAB L: Financial Commitments</t>
    </r>
    <r>
      <rPr>
        <b/>
        <sz val="10"/>
        <rFont val="Calibri"/>
        <family val="2"/>
        <scheme val="minor"/>
      </rPr>
      <t>.</t>
    </r>
  </si>
  <si>
    <r>
      <t xml:space="preserve">1. Matching funds must be committed and documentation must be submitted in </t>
    </r>
    <r>
      <rPr>
        <b/>
        <sz val="10"/>
        <color theme="7" tint="-0.249977111117893"/>
        <rFont val="Calibri"/>
        <family val="2"/>
        <scheme val="minor"/>
      </rPr>
      <t>TAB L: Financial Commitments</t>
    </r>
    <r>
      <rPr>
        <b/>
        <sz val="10"/>
        <rFont val="Calibri"/>
        <family val="2"/>
        <scheme val="minor"/>
      </rPr>
      <t xml:space="preserve"> to pass threshold.</t>
    </r>
  </si>
  <si>
    <r>
      <t xml:space="preserve">2. Complete and submit the Match Spreadsheet in </t>
    </r>
    <r>
      <rPr>
        <b/>
        <sz val="10"/>
        <color theme="7" tint="-0.249977111117893"/>
        <rFont val="Calibri"/>
        <family val="2"/>
        <scheme val="minor"/>
      </rPr>
      <t>TAB L: Financial Commitments</t>
    </r>
    <r>
      <rPr>
        <b/>
        <sz val="10"/>
        <rFont val="Calibri"/>
        <family val="2"/>
        <scheme val="minor"/>
      </rPr>
      <t>.</t>
    </r>
  </si>
  <si>
    <r>
      <t xml:space="preserve">3. Submit a copy of the applicant's current year-to-date financials, including balance sheet, income statement, and cash flow in </t>
    </r>
    <r>
      <rPr>
        <b/>
        <sz val="10"/>
        <color theme="7" tint="-0.249977111117893"/>
        <rFont val="Calibri"/>
        <family val="2"/>
        <scheme val="minor"/>
      </rPr>
      <t>TAB O: Capacity</t>
    </r>
    <r>
      <rPr>
        <b/>
        <sz val="10"/>
        <rFont val="Calibri"/>
        <family val="2"/>
        <scheme val="minor"/>
      </rPr>
      <t>.</t>
    </r>
  </si>
  <si>
    <r>
      <t xml:space="preserve">4. Provide the most recent copy of the applicant's audited financial statements. If the applicant is not required to have an audited financial statement, please submit a compilation report prepared by a third party OR the applicant's most current year-end financials. Submit all documents in </t>
    </r>
    <r>
      <rPr>
        <b/>
        <sz val="10"/>
        <color theme="7" tint="-0.249977111117893"/>
        <rFont val="Calibri"/>
        <family val="2"/>
        <scheme val="minor"/>
      </rPr>
      <t>TAB O: Capacity</t>
    </r>
    <r>
      <rPr>
        <b/>
        <sz val="10"/>
        <rFont val="Calibri"/>
        <family val="2"/>
        <scheme val="minor"/>
      </rPr>
      <t xml:space="preserve"> </t>
    </r>
  </si>
  <si>
    <r>
      <t xml:space="preserve">1. Please provide a letter from the Owner authorizing the Applicant to apply for funding for the Owner's property in </t>
    </r>
    <r>
      <rPr>
        <b/>
        <sz val="10"/>
        <color theme="7" tint="-0.249977111117893"/>
        <rFont val="Calibri"/>
        <family val="2"/>
        <scheme val="minor"/>
      </rPr>
      <t>TAB F: Notifications</t>
    </r>
    <r>
      <rPr>
        <b/>
        <sz val="10"/>
        <rFont val="Calibri"/>
        <family val="2"/>
        <scheme val="minor"/>
      </rPr>
      <t>.</t>
    </r>
  </si>
  <si>
    <r>
      <t xml:space="preserve">1. Submit a copy of the Request for Proposal (RFP) sent out in </t>
    </r>
    <r>
      <rPr>
        <b/>
        <sz val="10"/>
        <color theme="7" tint="-0.249977111117893"/>
        <rFont val="Calibri"/>
        <family val="2"/>
        <scheme val="minor"/>
      </rPr>
      <t>TAB G: Administrator</t>
    </r>
    <r>
      <rPr>
        <b/>
        <sz val="10"/>
        <rFont val="Calibri"/>
        <family val="2"/>
        <scheme val="minor"/>
      </rPr>
      <t>.</t>
    </r>
  </si>
  <si>
    <r>
      <t xml:space="preserve">2. Submit the published bid advertisements in </t>
    </r>
    <r>
      <rPr>
        <b/>
        <sz val="10"/>
        <color theme="7" tint="-0.249977111117893"/>
        <rFont val="Calibri"/>
        <family val="2"/>
        <scheme val="minor"/>
      </rPr>
      <t>TAB G: Administrator</t>
    </r>
    <r>
      <rPr>
        <b/>
        <sz val="10"/>
        <rFont val="Calibri"/>
        <family val="2"/>
        <scheme val="minor"/>
      </rPr>
      <t>.</t>
    </r>
  </si>
  <si>
    <r>
      <t xml:space="preserve">3. Submit signed contract between Applicant and Administrator (if applicable) in </t>
    </r>
    <r>
      <rPr>
        <b/>
        <sz val="10"/>
        <color theme="7" tint="-0.249977111117893"/>
        <rFont val="Calibri"/>
        <family val="2"/>
        <scheme val="minor"/>
      </rPr>
      <t>TAB G: Administrator</t>
    </r>
    <r>
      <rPr>
        <b/>
        <sz val="10"/>
        <rFont val="Calibri"/>
        <family val="2"/>
        <scheme val="minor"/>
      </rPr>
      <t>.</t>
    </r>
  </si>
  <si>
    <r>
      <t xml:space="preserve">2. HUD or USDA-RD recipients, submit notification letter with proof of delivery in </t>
    </r>
    <r>
      <rPr>
        <b/>
        <sz val="10"/>
        <color theme="7" tint="-0.249977111117893"/>
        <rFont val="Calibri"/>
        <family val="2"/>
        <scheme val="minor"/>
      </rPr>
      <t>TAB F: Notifications</t>
    </r>
    <r>
      <rPr>
        <b/>
        <sz val="10"/>
        <rFont val="Calibri"/>
        <family val="2"/>
        <scheme val="minor"/>
      </rPr>
      <t>.</t>
    </r>
  </si>
  <si>
    <r>
      <t xml:space="preserve">multiple  expiration dates, please submit a list of all relevant dates in </t>
    </r>
    <r>
      <rPr>
        <b/>
        <sz val="10"/>
        <color theme="7" tint="-0.249977111117893"/>
        <rFont val="Calibri"/>
        <family val="2"/>
        <scheme val="minor"/>
      </rPr>
      <t>TAB F: Notifications</t>
    </r>
    <r>
      <rPr>
        <b/>
        <sz val="10"/>
        <rFont val="Calibri"/>
        <family val="2"/>
        <scheme val="minor"/>
      </rPr>
      <t>.</t>
    </r>
  </si>
  <si>
    <r>
      <t xml:space="preserve">1. Submit clear, color site map and photos of site in </t>
    </r>
    <r>
      <rPr>
        <b/>
        <sz val="10"/>
        <color theme="7" tint="-0.249977111117893"/>
        <rFont val="Calibri"/>
        <family val="2"/>
        <scheme val="minor"/>
      </rPr>
      <t>TAB H: Site Map</t>
    </r>
    <r>
      <rPr>
        <b/>
        <sz val="10"/>
        <rFont val="Calibri"/>
        <family val="2"/>
        <scheme val="minor"/>
      </rPr>
      <t>.</t>
    </r>
  </si>
  <si>
    <r>
      <t xml:space="preserve">2. Submit unit plans that include the square footage for each type of unit in </t>
    </r>
    <r>
      <rPr>
        <b/>
        <sz val="10"/>
        <color theme="7" tint="-0.249977111117893"/>
        <rFont val="Calibri"/>
        <family val="2"/>
        <scheme val="minor"/>
      </rPr>
      <t>TAB I: Readiness</t>
    </r>
    <r>
      <rPr>
        <b/>
        <sz val="10"/>
        <rFont val="Calibri"/>
        <family val="2"/>
        <scheme val="minor"/>
      </rPr>
      <t>.</t>
    </r>
  </si>
  <si>
    <r>
      <t>3. Submit basic site plans that show how the development is to be built in</t>
    </r>
    <r>
      <rPr>
        <b/>
        <sz val="10"/>
        <color theme="7" tint="-0.249977111117893"/>
        <rFont val="Calibri"/>
        <family val="2"/>
        <scheme val="minor"/>
      </rPr>
      <t xml:space="preserve"> TAB I: Readiness</t>
    </r>
    <r>
      <rPr>
        <b/>
        <sz val="10"/>
        <rFont val="Calibri"/>
        <family val="2"/>
        <scheme val="minor"/>
      </rPr>
      <t>.</t>
    </r>
  </si>
  <si>
    <r>
      <t xml:space="preserve">4. Submit title search documentation in </t>
    </r>
    <r>
      <rPr>
        <b/>
        <sz val="10"/>
        <color theme="7" tint="-0.249977111117893"/>
        <rFont val="Calibri"/>
        <family val="2"/>
        <scheme val="minor"/>
      </rPr>
      <t>TAB I: Readiness</t>
    </r>
    <r>
      <rPr>
        <b/>
        <sz val="10"/>
        <rFont val="Calibri"/>
        <family val="2"/>
        <scheme val="minor"/>
      </rPr>
      <t>.</t>
    </r>
  </si>
  <si>
    <r>
      <t xml:space="preserve">3. Submit a copy of construction cost estimates for the development in </t>
    </r>
    <r>
      <rPr>
        <b/>
        <sz val="10"/>
        <color theme="7" tint="-0.249977111117893"/>
        <rFont val="Calibri"/>
        <family val="2"/>
        <scheme val="minor"/>
      </rPr>
      <t>TAB I: Readiness</t>
    </r>
    <r>
      <rPr>
        <b/>
        <sz val="10"/>
        <rFont val="Calibri"/>
        <family val="2"/>
        <scheme val="minor"/>
      </rPr>
      <t>.</t>
    </r>
  </si>
  <si>
    <r>
      <t xml:space="preserve">4. Submit a purchase option or purchase agreement that expires no less than 30 days subsequent to the award announcement date in </t>
    </r>
    <r>
      <rPr>
        <b/>
        <sz val="10"/>
        <color theme="7" tint="-0.249977111117893"/>
        <rFont val="Calibri"/>
        <family val="2"/>
        <scheme val="minor"/>
      </rPr>
      <t>TAB I: Readiness</t>
    </r>
    <r>
      <rPr>
        <b/>
        <sz val="10"/>
        <rFont val="Calibri"/>
        <family val="2"/>
        <scheme val="minor"/>
      </rPr>
      <t>.</t>
    </r>
  </si>
  <si>
    <r>
      <t xml:space="preserve">5. Submit a letter no older than six months from the local planning official that certifies the current zoning allows for construction and operation of the proposed development in </t>
    </r>
    <r>
      <rPr>
        <b/>
        <sz val="10"/>
        <color theme="7" tint="-0.249977111117893"/>
        <rFont val="Calibri"/>
        <family val="2"/>
        <scheme val="minor"/>
      </rPr>
      <t>TAB I: Readiness</t>
    </r>
    <r>
      <rPr>
        <b/>
        <sz val="10"/>
        <rFont val="Calibri"/>
        <family val="2"/>
        <scheme val="minor"/>
      </rPr>
      <t>. If a variance was necessary for the proposed development, the submitted letter should indicate the variance was approved.</t>
    </r>
  </si>
  <si>
    <r>
      <t xml:space="preserve">6. For developments proposing 26 or more total (assisted and non-assisted) units, a Capital Needs Assessment is required. Submit in </t>
    </r>
    <r>
      <rPr>
        <b/>
        <sz val="10"/>
        <color theme="7" tint="-0.249977111117893"/>
        <rFont val="Calibri"/>
        <family val="2"/>
        <scheme val="minor"/>
      </rPr>
      <t>TAB I: Readiness</t>
    </r>
    <r>
      <rPr>
        <b/>
        <sz val="10"/>
        <rFont val="Calibri"/>
        <family val="2"/>
        <scheme val="minor"/>
      </rPr>
      <t>.</t>
    </r>
  </si>
  <si>
    <r>
      <t xml:space="preserve">1. Submit ERR Forms in </t>
    </r>
    <r>
      <rPr>
        <b/>
        <sz val="10"/>
        <color theme="7" tint="-0.249977111117893"/>
        <rFont val="Calibri"/>
        <family val="2"/>
        <scheme val="minor"/>
      </rPr>
      <t>TAB J: Environmental Review</t>
    </r>
    <r>
      <rPr>
        <b/>
        <sz val="10"/>
        <rFont val="Calibri"/>
        <family val="2"/>
        <scheme val="minor"/>
      </rPr>
      <t>.</t>
    </r>
  </si>
  <si>
    <r>
      <t xml:space="preserve">2. Submit FIRM flood plain map with development site(s) identified in </t>
    </r>
    <r>
      <rPr>
        <b/>
        <sz val="10"/>
        <color theme="7" tint="-0.249977111117893"/>
        <rFont val="Calibri"/>
        <family val="2"/>
        <scheme val="minor"/>
      </rPr>
      <t>TAB J: Environmental Review</t>
    </r>
    <r>
      <rPr>
        <b/>
        <sz val="10"/>
        <rFont val="Calibri"/>
        <family val="2"/>
        <scheme val="minor"/>
      </rPr>
      <t>.</t>
    </r>
  </si>
  <si>
    <t>Area Need</t>
  </si>
  <si>
    <t>J</t>
  </si>
  <si>
    <r>
      <t xml:space="preserve">For Option 2: Submit Special Needs Population Referral Agreement Form in </t>
    </r>
    <r>
      <rPr>
        <b/>
        <sz val="10"/>
        <color theme="7" tint="-0.249977111117893"/>
        <rFont val="Calibri"/>
        <family val="2"/>
        <scheme val="minor"/>
      </rPr>
      <t>TAB M: Project Characteristics</t>
    </r>
  </si>
  <si>
    <r>
      <t xml:space="preserve">Submit Required Documentation in </t>
    </r>
    <r>
      <rPr>
        <b/>
        <sz val="10"/>
        <color theme="7" tint="-0.249977111117893"/>
        <rFont val="Calibri"/>
        <family val="2"/>
        <scheme val="minor"/>
      </rPr>
      <t>TAB M: Project Characteristics</t>
    </r>
  </si>
  <si>
    <r>
      <t xml:space="preserve">Submit Existing Structure Documentation in </t>
    </r>
    <r>
      <rPr>
        <b/>
        <sz val="10"/>
        <color theme="7" tint="-0.249977111117893"/>
        <rFont val="Calibri"/>
        <family val="2"/>
        <scheme val="minor"/>
      </rPr>
      <t>TAB N: Development Features</t>
    </r>
  </si>
  <si>
    <r>
      <t xml:space="preserve">Submit Historic Preservation Documents in </t>
    </r>
    <r>
      <rPr>
        <b/>
        <sz val="10"/>
        <color theme="7" tint="-0.249977111117893"/>
        <rFont val="Calibri"/>
        <family val="2"/>
        <scheme val="minor"/>
      </rPr>
      <t>TAB N: Development Features</t>
    </r>
  </si>
  <si>
    <r>
      <t xml:space="preserve">Submit Labeled Aerial Photographs in </t>
    </r>
    <r>
      <rPr>
        <b/>
        <sz val="10"/>
        <color theme="7" tint="-0.249977111117893"/>
        <rFont val="Calibri"/>
        <family val="2"/>
        <scheme val="minor"/>
      </rPr>
      <t>TAB N: Development Features</t>
    </r>
  </si>
  <si>
    <r>
      <t xml:space="preserve">Submit Labeled Floor Plans in </t>
    </r>
    <r>
      <rPr>
        <b/>
        <sz val="10"/>
        <color theme="7" tint="-0.249977111117893"/>
        <rFont val="Calibri"/>
        <family val="2"/>
        <scheme val="minor"/>
      </rPr>
      <t>TAB N: Development Features</t>
    </r>
  </si>
  <si>
    <r>
      <t xml:space="preserve">Submit Supporting Documentation in </t>
    </r>
    <r>
      <rPr>
        <b/>
        <sz val="10"/>
        <color theme="7" tint="-0.249977111117893"/>
        <rFont val="Calibri"/>
        <family val="2"/>
        <scheme val="minor"/>
      </rPr>
      <t>TAB I: Readiness</t>
    </r>
  </si>
  <si>
    <r>
      <t xml:space="preserve">Submit Certification Completion in </t>
    </r>
    <r>
      <rPr>
        <b/>
        <sz val="10"/>
        <color theme="7" tint="-0.249977111117893"/>
        <rFont val="Calibri"/>
        <family val="2"/>
        <scheme val="minor"/>
      </rPr>
      <t>TAB O: Capacity</t>
    </r>
  </si>
  <si>
    <r>
      <t xml:space="preserve">Submit Commitment Letters in </t>
    </r>
    <r>
      <rPr>
        <b/>
        <sz val="10"/>
        <color theme="7" tint="-0.249977111117893"/>
        <rFont val="Calibri"/>
        <family val="2"/>
        <scheme val="minor"/>
      </rPr>
      <t>TAB L: Financial Commitments</t>
    </r>
  </si>
  <si>
    <r>
      <t xml:space="preserve">1. Submit Unique Features Narrative in </t>
    </r>
    <r>
      <rPr>
        <b/>
        <sz val="10"/>
        <color theme="7" tint="-0.249977111117893"/>
        <rFont val="Calibri"/>
        <family val="2"/>
        <scheme val="minor"/>
      </rPr>
      <t>TAB N: Development Features</t>
    </r>
  </si>
  <si>
    <r>
      <t xml:space="preserve">Commercial and Office Space: Federal funds cannot be used to finance commercial space within a development. Income generated and expenses incurred from this space, though, must be factored into IHCDA's underwriting for the development as a whole when reviewing the application. If the development involves the development of commercial space, the Applicant will need to attach separate annual operating expense information under </t>
    </r>
    <r>
      <rPr>
        <b/>
        <sz val="10"/>
        <color theme="7" tint="-0.249977111117893"/>
        <rFont val="Calibri"/>
        <family val="2"/>
        <scheme val="minor"/>
      </rPr>
      <t>TAB P: Underwriting</t>
    </r>
    <r>
      <rPr>
        <b/>
        <sz val="10"/>
        <rFont val="Calibri"/>
        <family val="2"/>
        <scheme val="minor"/>
      </rPr>
      <t xml:space="preserve"> and a separate 15-year proforma for the commercial space under </t>
    </r>
    <r>
      <rPr>
        <b/>
        <sz val="10"/>
        <color theme="7" tint="-0.249977111117893"/>
        <rFont val="Calibri"/>
        <family val="2"/>
        <scheme val="minor"/>
      </rPr>
      <t>TAB P: Underwriting</t>
    </r>
    <r>
      <rPr>
        <b/>
        <sz val="10"/>
        <rFont val="Calibri"/>
        <family val="2"/>
        <scheme val="minor"/>
      </rPr>
      <t>. Be sure to label which forms are for housing and which ones are for the commercial space.</t>
    </r>
  </si>
  <si>
    <r>
      <t xml:space="preserve">2. Rental/Refinance Only - Indicate the requested information for the years since the development opened. Attach additional sheets if necessary under </t>
    </r>
    <r>
      <rPr>
        <b/>
        <sz val="10"/>
        <color theme="7" tint="-0.249977111117893"/>
        <rFont val="Calibri"/>
        <family val="2"/>
        <scheme val="minor"/>
      </rPr>
      <t>TAB P: Underwriting</t>
    </r>
    <r>
      <rPr>
        <b/>
        <sz val="10"/>
        <rFont val="Calibri"/>
        <family val="2"/>
        <scheme val="minor"/>
      </rPr>
      <t>.</t>
    </r>
  </si>
  <si>
    <r>
      <t xml:space="preserve">1. If you anticipate using federal funding for a USDA-RD financed property, you must submit a letter from USDA-RD with Part I that states the priority for the development under </t>
    </r>
    <r>
      <rPr>
        <b/>
        <sz val="10"/>
        <color theme="7" tint="-0.249977111117893"/>
        <rFont val="Calibri"/>
        <family val="2"/>
        <scheme val="minor"/>
      </rPr>
      <t>Tab L: Financial Commitments</t>
    </r>
    <r>
      <rPr>
        <b/>
        <sz val="10"/>
        <rFont val="Calibri"/>
        <family val="2"/>
        <scheme val="minor"/>
      </rPr>
      <t xml:space="preserve">. </t>
    </r>
  </si>
  <si>
    <r>
      <t xml:space="preserve">1a. Attach a copy of the letter sent to the seller in </t>
    </r>
    <r>
      <rPr>
        <b/>
        <sz val="10"/>
        <color theme="7" tint="-0.249977111117893"/>
        <rFont val="Calibri"/>
        <family val="2"/>
        <scheme val="minor"/>
      </rPr>
      <t>TAB Q: Displacement</t>
    </r>
    <r>
      <rPr>
        <b/>
        <sz val="10"/>
        <color theme="1"/>
        <rFont val="Calibri"/>
        <family val="2"/>
        <scheme val="minor"/>
      </rPr>
      <t xml:space="preserve">.
</t>
    </r>
    <r>
      <rPr>
        <i/>
        <sz val="10"/>
        <color theme="1"/>
        <rFont val="Calibri"/>
        <family val="2"/>
        <scheme val="minor"/>
      </rPr>
      <t>(A sample letter is found in the IHCDA Compliance Manual.)</t>
    </r>
  </si>
  <si>
    <r>
      <t xml:space="preserve">C. If specific units have been identified, complete the Tenant Roster in the IHCDA Compliance Manual and place in </t>
    </r>
    <r>
      <rPr>
        <b/>
        <sz val="10"/>
        <color theme="7" tint="-0.249977111117893"/>
        <rFont val="Calibri"/>
        <family val="2"/>
        <scheme val="minor"/>
      </rPr>
      <t>TAB Q: Displacement</t>
    </r>
    <r>
      <rPr>
        <b/>
        <sz val="10"/>
        <color theme="1"/>
        <rFont val="Calibri"/>
        <family val="2"/>
        <scheme val="minor"/>
      </rPr>
      <t>.</t>
    </r>
  </si>
  <si>
    <r>
      <t xml:space="preserve">D. Provide a list of all tenants that have vacated the units in the three months prior to the application date and place in </t>
    </r>
    <r>
      <rPr>
        <b/>
        <sz val="10"/>
        <color theme="7" tint="-0.249977111117893"/>
        <rFont val="Calibri"/>
        <family val="2"/>
        <scheme val="minor"/>
      </rPr>
      <t>TAB Q: Displacement</t>
    </r>
    <r>
      <rPr>
        <b/>
        <sz val="10"/>
        <color theme="1"/>
        <rFont val="Calibri"/>
        <family val="2"/>
        <scheme val="minor"/>
      </rPr>
      <t>.</t>
    </r>
  </si>
  <si>
    <r>
      <t xml:space="preserve">E. Each tenant must be sent a general information notice as soon as negotiations concerning a specific site have begun. Enclose a copy of the notice and evidence of receipt of delivery in </t>
    </r>
    <r>
      <rPr>
        <b/>
        <sz val="10"/>
        <color theme="7" tint="-0.249977111117893"/>
        <rFont val="Calibri"/>
        <family val="2"/>
        <scheme val="minor"/>
      </rPr>
      <t>TAB Q: Displacement</t>
    </r>
    <r>
      <rPr>
        <b/>
        <sz val="10"/>
        <color theme="1"/>
        <rFont val="Calibri"/>
        <family val="2"/>
        <scheme val="minor"/>
      </rPr>
      <t xml:space="preserve">.
</t>
    </r>
  </si>
  <si>
    <r>
      <t xml:space="preserve">Submit Tenant List in </t>
    </r>
    <r>
      <rPr>
        <b/>
        <sz val="10"/>
        <color theme="7" tint="-0.249977111117893"/>
        <rFont val="Calibri"/>
        <family val="2"/>
        <scheme val="minor"/>
      </rPr>
      <t>TAB Q: Displacement</t>
    </r>
    <r>
      <rPr>
        <b/>
        <sz val="10"/>
        <color theme="1"/>
        <rFont val="Calibri"/>
        <family val="2"/>
        <scheme val="minor"/>
      </rPr>
      <t>.</t>
    </r>
  </si>
  <si>
    <t>Applicants are only eligible for the Certified CHDO Maximum award request if they have already been certified as a CHDO prior to the HOME Application due date. Please see Section 5.1 of the IHCDA HOME Rental Policy for more information.</t>
  </si>
  <si>
    <t xml:space="preserve">1. Are HOME funds being used for acquisition? </t>
  </si>
  <si>
    <t>1a. If any portion of HOME funds are being used for acquisition, the cost of acquisition will be calculated based upon the lesser of the actual amount paid for the building or the apraised fair market value. Submit a fair market appraisal that meets all requirements outlined in the IHCDA Rental Policy.</t>
  </si>
  <si>
    <t>Appraisal 
(If Using HOME For Acquisition)</t>
  </si>
  <si>
    <t>Low Flow or Dual Flush Toilets</t>
  </si>
  <si>
    <t xml:space="preserve">Intstall Energy Star Certified Roof Products </t>
  </si>
  <si>
    <t>Energy Star Certified Windows</t>
  </si>
  <si>
    <t xml:space="preserve">All Appliances Energy Star Certified </t>
  </si>
  <si>
    <t>Energy Star Certified HVAC System</t>
  </si>
  <si>
    <t>Garage Made of Approved Materials, Has a Roof, Enclosed on One Side, and Has at Least One Door for Vehicle Access</t>
  </si>
  <si>
    <t xml:space="preserve">Carport Made of Approved Materials, Has a Roof, and Open On at Least Two Sides </t>
  </si>
  <si>
    <t>ALL Entrances are No-Step Entrances</t>
  </si>
  <si>
    <t xml:space="preserve">Play Areas Designed in Accordance with ADA Guidelines </t>
  </si>
  <si>
    <t>At Least 30% of Units are for Households That Meet One of the Following Designations:
- Single Parent Households
- Victims of Domestic Violence
- Abused Children
- Families with Children Six and Under</t>
  </si>
  <si>
    <t>HUD Utility Schedule Model</t>
  </si>
  <si>
    <t>Qualified Engineer Estimate</t>
  </si>
  <si>
    <t>Energy Consumption (Rehab Only)</t>
  </si>
  <si>
    <r>
      <t xml:space="preserve">The following are underwriting guidelines for rental housing developments. The numbers submitted should reflect the nature and true cost of the proposed activity. IHCDA will consider any underwriting outside of these guidelines if supporting documentation is provided under </t>
    </r>
    <r>
      <rPr>
        <b/>
        <i/>
        <sz val="10"/>
        <color theme="7" tint="-0.249977111117893"/>
        <rFont val="Calibri"/>
        <family val="2"/>
        <scheme val="minor"/>
      </rPr>
      <t>TAB P: Underwriting</t>
    </r>
    <r>
      <rPr>
        <b/>
        <i/>
        <sz val="10"/>
        <rFont val="Calibri"/>
        <family val="2"/>
        <scheme val="minor"/>
      </rPr>
      <t>. Operating Expenses - IHCDA will consider the reasonableness of operating expenses for each development based on information submitted by the Applicant. However, unless there are circumstances to justify it, IHCDA will generally consider operating expenses to be outside of the underwriting criteria if they exceed the greater of $4,500 per unit.</t>
    </r>
  </si>
  <si>
    <t>Fresh Produce</t>
  </si>
  <si>
    <t>2e. Architect's License Number</t>
  </si>
  <si>
    <t>2f. State Issued</t>
  </si>
  <si>
    <r>
      <t xml:space="preserve">2g. Submit Debarment Information in </t>
    </r>
    <r>
      <rPr>
        <b/>
        <sz val="9"/>
        <color theme="7" tint="-0.249977111117893"/>
        <rFont val="Calibri"/>
        <family val="2"/>
        <scheme val="minor"/>
      </rPr>
      <t>TAB B: Debarment Information</t>
    </r>
    <r>
      <rPr>
        <b/>
        <sz val="9"/>
        <rFont val="Calibri"/>
        <family val="2"/>
        <scheme val="minor"/>
      </rPr>
      <t>.</t>
    </r>
  </si>
  <si>
    <r>
      <t xml:space="preserve">13. Have you already been certified as a CHDO by IHCDA for purposes of qualifying for the CHDO maximum award request? </t>
    </r>
    <r>
      <rPr>
        <b/>
        <i/>
        <sz val="10"/>
        <rFont val="Calibri"/>
        <family val="2"/>
        <scheme val="minor"/>
      </rPr>
      <t>Please see Section 5.1 of the IHCDA HOME Rental Policy for more information.</t>
    </r>
    <r>
      <rPr>
        <b/>
        <sz val="10"/>
        <rFont val="Calibri"/>
        <family val="2"/>
        <scheme val="minor"/>
      </rPr>
      <t xml:space="preserve"> </t>
    </r>
  </si>
  <si>
    <r>
      <t xml:space="preserve">12. Select the applicant's CHDO role. </t>
    </r>
    <r>
      <rPr>
        <b/>
        <i/>
        <sz val="10"/>
        <rFont val="Calibri"/>
        <family val="2"/>
        <scheme val="minor"/>
      </rPr>
      <t>Please see section 4.2 of the IHCDA HOME Rental policy for more information.</t>
    </r>
  </si>
  <si>
    <t>Internet Expenses**</t>
  </si>
  <si>
    <t>**Required to be eligible for points in the Internet Access scoring category.</t>
  </si>
  <si>
    <t>12.a If acting as a sponsor, please identify the non-profit to which ownership will be transferred.</t>
  </si>
  <si>
    <t>12b. Organization Name</t>
  </si>
  <si>
    <t>12c. City</t>
  </si>
  <si>
    <t>12d. State</t>
  </si>
  <si>
    <t>12e. Zip Code</t>
  </si>
  <si>
    <t>12f. Contact Name</t>
  </si>
  <si>
    <t>12g. Contact Phone</t>
  </si>
  <si>
    <t>12h. Contact E-mail</t>
  </si>
  <si>
    <t>Reducing the Impact of Eviction</t>
  </si>
  <si>
    <t>Applicant commits to implementing low-barrier tenant screening in order to minimize the impact of previous evictions on a household's ability to secure future housing*</t>
  </si>
  <si>
    <t>* The originally signed HOME Application will serve as certification that the development will comply with the selected scoring options.</t>
  </si>
  <si>
    <t>Applicant commits to creating an Eviction Prevention Plan for the property*</t>
  </si>
  <si>
    <t>Eviction Prevention Plan</t>
  </si>
  <si>
    <t>Low-Barrier Tenant Screening</t>
  </si>
  <si>
    <t>J - INTERNET ACCESS</t>
  </si>
  <si>
    <t>Internet Access - Common Areas</t>
  </si>
  <si>
    <t>Free Wireless Broadband Internet Provided in a Common Area</t>
  </si>
  <si>
    <t>Internet Access - Individual Units</t>
  </si>
  <si>
    <t>Each Unit Provided with Free Wireless High-Speed Broadband Internet</t>
  </si>
  <si>
    <t>Each Unit Provided with Free Indivdiual High-Speed Broadband Internet; OR</t>
  </si>
  <si>
    <t>Free Wireless Internet - Common Room</t>
  </si>
  <si>
    <t>Free Broadband Internet - Indiv. Units; OR</t>
  </si>
  <si>
    <t>Free Wireless Internet - Indiv. Units</t>
  </si>
  <si>
    <t>Internet Service Provider that will be Serving the Development</t>
  </si>
  <si>
    <t>Has documentation from the identified ISP been submitted establishing the total cost of internet service for the development; OR</t>
  </si>
  <si>
    <t xml:space="preserve">If the applicant is unable to obtain such documentation, has a narrative from the applicant establishing how the amount budgeted for internet service was calculated been submitted? </t>
  </si>
  <si>
    <t>CHDO Executive Training</t>
  </si>
  <si>
    <t>Column1</t>
  </si>
  <si>
    <t>HOME Regulatory Trainings</t>
  </si>
  <si>
    <t>Capacity</t>
  </si>
  <si>
    <t>TOTAL POSSIBLE POINTS</t>
  </si>
  <si>
    <t>Applicants must adopt a minimum of two universal design features from each column of the Universal Design Features table (found using the "Additional Rental Forms" link on the IHCDA HOME Program Website).  Up to five points will be awarded for adopting additional features from each column.</t>
  </si>
  <si>
    <r>
      <t xml:space="preserve">Please attach a copy of the utility allowance chart, survey, or letter under </t>
    </r>
    <r>
      <rPr>
        <b/>
        <sz val="10"/>
        <color theme="7" tint="-0.249977111117893"/>
        <rFont val="Calibri"/>
        <family val="2"/>
        <scheme val="minor"/>
      </rPr>
      <t>TAB P: Underwriting.</t>
    </r>
  </si>
  <si>
    <t>Proposed Unit Summary</t>
  </si>
  <si>
    <t>Percentage New Construction:</t>
  </si>
  <si>
    <t>Percentage Rehab:</t>
  </si>
  <si>
    <t>Proposed Rehab Units:</t>
  </si>
  <si>
    <t>Proposed New Construction Units:</t>
  </si>
  <si>
    <t>Total HOME Assisted Units:</t>
  </si>
  <si>
    <t>Applicants are only eligible to receive points in the Existing Structures scoring category if 50% or more of the units are designated as Rehab units. Applicants are only eligible to receive points in the Infill New Construction scoring category if 50% or more of the units are designated as New Construction units. Developments may not receive points in both categories.</t>
  </si>
  <si>
    <t xml:space="preserve">Note: Developments receiving points in C - INFILL NEW CONSTRUCTION are not eligible for points in this category. </t>
  </si>
  <si>
    <t>1. CONTRACTOR SOLICITATION</t>
  </si>
  <si>
    <t>2. DEVELOPMENT TEAM PARTICIPATION</t>
  </si>
  <si>
    <t>Development Team Member</t>
  </si>
  <si>
    <t>The qualifying development team member MUST be listed as a member of the development team on the Application Cover Page tab.</t>
  </si>
  <si>
    <t xml:space="preserve">      Development Team Participation</t>
  </si>
  <si>
    <r>
      <t xml:space="preserve">Submit Letter/Evidence/Certification for both categories in </t>
    </r>
    <r>
      <rPr>
        <b/>
        <sz val="10"/>
        <color theme="7" tint="-0.249977111117893"/>
        <rFont val="Calibri"/>
        <family val="2"/>
        <scheme val="minor"/>
      </rPr>
      <t>TAB I: Readiness</t>
    </r>
  </si>
  <si>
    <t>2. Has this application been awarded a predevelopment loan?</t>
  </si>
  <si>
    <t>2b(1). If yes, how many currently open or pending predevelopment loans does the applicant have?</t>
  </si>
  <si>
    <t>2b. Does the applicant currently have any currently open or pending predevelopment loans (including predevelopment loans applied for in the current round)?</t>
  </si>
  <si>
    <t xml:space="preserve">2c. Did the applicant receive points for a predevelopment loan in this category in the most recent IHCDA HOME round prior to the current HOME round? </t>
  </si>
  <si>
    <t xml:space="preserve">2c(1). If yes, has the applicant expended at least 25% of the predevelopment loan for which it was awarded points in the most recent IHCDA round prior to the current HOME round? </t>
  </si>
  <si>
    <t>2d. Have all Predevelopment Loan Requirements Been Met?</t>
  </si>
  <si>
    <t>Eligible:</t>
  </si>
  <si>
    <t xml:space="preserve">Eligible: </t>
  </si>
  <si>
    <t>1a. If yes, is the applicant certified, or applying to be certified, as a CHDO?</t>
  </si>
  <si>
    <t xml:space="preserve">1c. If yes, has the applicant received a preliminary commitment of HOME funds from the participating jurisdiction for the project for which the applicant is applying for IHCDA HOME funds? </t>
  </si>
  <si>
    <r>
      <t xml:space="preserve">1d. If yes, has the applicant submitted a letter of commitment from the participating jurisdiction in </t>
    </r>
    <r>
      <rPr>
        <b/>
        <sz val="10"/>
        <color theme="7" tint="-0.249977111117893"/>
        <rFont val="Calibri"/>
        <family val="2"/>
        <scheme val="minor"/>
      </rPr>
      <t>Tab L: Financial Commitments</t>
    </r>
    <r>
      <rPr>
        <b/>
        <sz val="10"/>
        <rFont val="Calibri"/>
        <family val="2"/>
        <scheme val="minor"/>
      </rPr>
      <t>?</t>
    </r>
  </si>
  <si>
    <r>
      <t>1b. If yes, is the project located in a Participating Jurisdiction that receives less than $500,000 in HOME     funding?* *</t>
    </r>
    <r>
      <rPr>
        <b/>
        <i/>
        <sz val="9"/>
        <rFont val="Calibri"/>
        <family val="2"/>
        <scheme val="minor"/>
      </rPr>
      <t>See IHCDA HOME Application Policy Section 2.2 for a list of currently eligible PJs.</t>
    </r>
  </si>
  <si>
    <t>The proposed project is eligible to be located in a PJ:</t>
  </si>
  <si>
    <t>2a. If yes, please note that the applicant will be required to submit Form HUD-935.2A during project monitoring.</t>
  </si>
  <si>
    <t>I - APPLICATION RESOLUTION</t>
  </si>
  <si>
    <r>
      <t>1. Submit a resolution approved by the applicant’s Board of Directors authorizing the submission of an application for funding to IHCDA in</t>
    </r>
    <r>
      <rPr>
        <b/>
        <sz val="10"/>
        <color theme="5"/>
        <rFont val="Calibri"/>
        <family val="2"/>
        <scheme val="minor"/>
      </rPr>
      <t xml:space="preserve"> </t>
    </r>
    <r>
      <rPr>
        <b/>
        <sz val="10"/>
        <color theme="7" tint="-0.249977111117893"/>
        <rFont val="Calibri"/>
        <family val="2"/>
        <scheme val="minor"/>
      </rPr>
      <t>Tab F: Notifications</t>
    </r>
    <r>
      <rPr>
        <b/>
        <sz val="10"/>
        <rFont val="Calibri"/>
        <family val="2"/>
        <scheme val="minor"/>
      </rPr>
      <t>.</t>
    </r>
  </si>
  <si>
    <t>Application Resolution</t>
  </si>
  <si>
    <t>J - UNIVERSAL DESIGN FEATURES</t>
  </si>
  <si>
    <r>
      <t xml:space="preserve">1. Adopted a minimum of two universal design features from each section listed on the Universal Design Features Form. Submit in </t>
    </r>
    <r>
      <rPr>
        <b/>
        <sz val="10"/>
        <color theme="7" tint="-0.249977111117893"/>
        <rFont val="Calibri"/>
        <family val="2"/>
        <scheme val="minor"/>
      </rPr>
      <t>Tab N: Development Features.</t>
    </r>
  </si>
  <si>
    <t>N</t>
  </si>
  <si>
    <t>Universal Design Features - Adopt a Minimum of Two Features</t>
  </si>
  <si>
    <t>C - CONSTITUENCY SERVED</t>
  </si>
  <si>
    <t xml:space="preserve">1. Select the constituency to be served by the proposed project: </t>
  </si>
  <si>
    <t xml:space="preserve">1a. If other, please provide additional details below: </t>
  </si>
  <si>
    <t>1. For purposes of Capacity scoring sections in which only an Applicant OR an Administrator/Consultant are eligible, please identify the applicable entity. This applies to all sections except Section A and Section F.</t>
  </si>
  <si>
    <t>Guideline
(Four Months)</t>
  </si>
  <si>
    <t>All loans will be issued with an interest rate at prime rate minus 200 basis points, not to exceed 3% but not less than 1%. A lower rate will be reviewed and considered; however, such proposal must demonstrate the necessity of a lower rate.</t>
  </si>
  <si>
    <t>11. Were you pre-certified as a CHDO?</t>
  </si>
  <si>
    <t xml:space="preserve">Only applicants who have been pre-certified as a CHDO organization will be elligible for CHDO Operating Supplement. </t>
  </si>
  <si>
    <t>K - SMOKE-FREE HOUSING</t>
  </si>
  <si>
    <t>1. Applicants commit to operating as a smoke-free housing development and to use IHCDA's Smoke-Free Housing Lease Addendum.
Applicants must make one of the following elections:
Option 1: Designate entire property as smoke-free
Option 2: Establish a designated smoking area on the property. The    smoking area may not be within 25 feet of any buildings. Smoking must be prohibited in individual units and all interior common space.</t>
  </si>
  <si>
    <t>9. Other</t>
  </si>
  <si>
    <t>9a. First Name</t>
  </si>
  <si>
    <t>9b. Last Name</t>
  </si>
  <si>
    <t>9c. Organization</t>
  </si>
  <si>
    <t>9d. Expertise</t>
  </si>
  <si>
    <r>
      <t xml:space="preserve">9e. Submit Debarment Information in </t>
    </r>
    <r>
      <rPr>
        <b/>
        <sz val="9"/>
        <color theme="7" tint="-0.249977111117893"/>
        <rFont val="Calibri"/>
        <family val="2"/>
        <scheme val="minor"/>
      </rPr>
      <t>TAB B: Debarment Information</t>
    </r>
    <r>
      <rPr>
        <b/>
        <sz val="9"/>
        <rFont val="Calibri"/>
        <family val="2"/>
        <scheme val="minor"/>
      </rPr>
      <t>.</t>
    </r>
  </si>
  <si>
    <t>8c. Organization</t>
  </si>
  <si>
    <t>8. Person Responsible for Submitting Claims</t>
  </si>
  <si>
    <t>Smoke-Free Housing</t>
  </si>
  <si>
    <t xml:space="preserve">Acknowledge Commitment: </t>
  </si>
  <si>
    <t xml:space="preserve">Select Designation: </t>
  </si>
  <si>
    <t>B - TARGETED POPULATION</t>
  </si>
  <si>
    <t>C - OPPORTUNITY INDEX</t>
  </si>
  <si>
    <r>
      <t xml:space="preserve">PUBLIC TRANSPORTATION:
Development Located within 1/2 Mile of Transit Station / Bus Stop
</t>
    </r>
    <r>
      <rPr>
        <b/>
        <sz val="10"/>
        <color theme="7" tint="-0.249977111117893"/>
        <rFont val="Calibri"/>
        <family val="2"/>
        <scheme val="minor"/>
      </rPr>
      <t>-AND/OR-</t>
    </r>
    <r>
      <rPr>
        <b/>
        <sz val="10"/>
        <rFont val="Calibri"/>
        <family val="2"/>
        <scheme val="minor"/>
      </rPr>
      <t xml:space="preserve">
Communities with a Population Less Than 10,000 Served by Public or Not-for-Profit Point-to-Point Transportation Available to All Residents</t>
    </r>
  </si>
  <si>
    <t>D - HEALTH AND QUALITY OF LIFE FACTORS</t>
  </si>
  <si>
    <t>LIFE EXPECTANCY:
Development Located in Census Tract with a Life Expectancy Above State Average of 77.4 Years Based on CDC.</t>
  </si>
  <si>
    <t>E - REDUCING THE IMPACT OF EVICTION</t>
  </si>
  <si>
    <t>Covered Porch at Front of Entrance</t>
  </si>
  <si>
    <t>H - GREEN BUILDING</t>
  </si>
  <si>
    <t>I - INTERNET ACCESS</t>
  </si>
  <si>
    <t xml:space="preserve">2a. Was the predevelopment loan for this application approved by the IHCDA Board of Directors prior to the HOME application due date? </t>
  </si>
  <si>
    <t>B - COMPREHENSIVE COMMUNITY PLAN</t>
  </si>
  <si>
    <t>Comprehensive Community Plan Submitted</t>
  </si>
  <si>
    <t>One Plan Submitted for Each Jurisdiction that Meets All of the HOME Policy Criteria</t>
  </si>
  <si>
    <t xml:space="preserve">C - CONTRACTOR SOLICITATION &amp; DEVELOPMENT TEAM PARTICIPATION </t>
  </si>
  <si>
    <t>Completed IHCDA HOME Award with 1 or Less Findings on Closeout Monitoring</t>
  </si>
  <si>
    <t>APPLICANT</t>
  </si>
  <si>
    <t>ADMINISTRATOR</t>
  </si>
  <si>
    <t>C - CHDO Certification</t>
  </si>
  <si>
    <t>Has the applicant been certified by IHCDA as a CHDO for this project?</t>
  </si>
  <si>
    <t>Life Expectancy</t>
  </si>
  <si>
    <t>Comprehensive Community Plan</t>
  </si>
  <si>
    <t>B - AWARD PERFORMANCE OF APPLICANT / ADMINISTRATOR</t>
  </si>
  <si>
    <t>Last Updated: 03/14/22</t>
  </si>
  <si>
    <t>No person in the United States shall on the grounds of race, color, national origin, religion, familial status, disability or sex be excluded from participation in, be denied the benefits of, or be subjected to discrimination under any program or activity funded in whole or in part with HOME funds.  In addition, HOME funds will be made available in accordance with the following:</t>
  </si>
  <si>
    <t>All housing assisted with HOME funds will meet the affordability requirements of 24 CFR 92.252 or 92.254, as applicable, and that Applicant will repay the HOME funds invested if the housing does not meet the affordability requirements for the specified period of time ("the affordability period").</t>
  </si>
  <si>
    <t>Prior to the initial advance of the award, the Applicant shall have secured IHCDA approval of the form of recordable instrument (the "Affordability Document') necessary to evidence and enforce the long-term affordability period applicable to each such project.  The Applicant shall ensure that the appropriate Affordability Document is timely executed by the project owner/recipient and duly placed of record in the office of the Recorder for the county in which the project is 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</si>
</sst>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m/d/yyyy;@"/>
    <numFmt numFmtId="166" formatCode="[&lt;=9999999]###\-####;\(###\)\ ###\-####"/>
    <numFmt numFmtId="167" formatCode="_(* #,##0_);_(* \(#,##0\);_(* &quot;-&quot;??_);_(@_)"/>
    <numFmt numFmtId="168" formatCode="00000"/>
    <numFmt numFmtId="169" formatCode="_([$$-409]* #,##0.00_);_([$$-409]* \(#,##0.00\);_([$$-409]* &quot;-&quot;??_);_(@_)"/>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b/>
      <sz val="10"/>
      <color theme="1"/>
      <name val="Calibri"/>
      <family val="2"/>
      <scheme val="minor"/>
    </font>
    <font>
      <b/>
      <sz val="11"/>
      <color rgb="FFFFFFFF"/>
      <name val="Calibri"/>
      <family val="2"/>
      <scheme val="minor"/>
    </font>
    <font>
      <b/>
      <sz val="11"/>
      <name val="Calibri"/>
      <family val="2"/>
      <scheme val="minor"/>
    </font>
    <font>
      <sz val="11"/>
      <name val="Calibri"/>
      <family val="2"/>
      <scheme val="minor"/>
    </font>
    <font>
      <b/>
      <sz val="10"/>
      <name val="Calibri"/>
      <family val="2"/>
      <scheme val="minor"/>
    </font>
    <font>
      <b/>
      <sz val="9"/>
      <name val="Calibri"/>
      <family val="2"/>
      <scheme val="minor"/>
    </font>
    <font>
      <sz val="10"/>
      <name val="Calibri"/>
      <family val="2"/>
      <scheme val="minor"/>
    </font>
    <font>
      <b/>
      <i/>
      <sz val="10"/>
      <name val="Calibri"/>
      <family val="2"/>
      <scheme val="minor"/>
    </font>
    <font>
      <b/>
      <u/>
      <sz val="10"/>
      <name val="Calibri"/>
      <family val="2"/>
      <scheme val="minor"/>
    </font>
    <font>
      <b/>
      <sz val="10"/>
      <color theme="7" tint="-0.249977111117893"/>
      <name val="Calibri"/>
      <family val="2"/>
      <scheme val="minor"/>
    </font>
    <font>
      <b/>
      <i/>
      <sz val="10"/>
      <color theme="7" tint="-0.249977111117893"/>
      <name val="Calibri"/>
      <family val="2"/>
      <scheme val="minor"/>
    </font>
    <font>
      <b/>
      <sz val="8"/>
      <name val="Calibri"/>
      <family val="2"/>
      <scheme val="minor"/>
    </font>
    <font>
      <b/>
      <sz val="10"/>
      <name val="Calibri"/>
      <family val="2"/>
    </font>
    <font>
      <b/>
      <sz val="11"/>
      <color theme="7" tint="-0.249977111117893"/>
      <name val="Calibri"/>
      <family val="2"/>
    </font>
    <font>
      <sz val="11"/>
      <color rgb="FFC00000"/>
      <name val="Calibri"/>
      <family val="2"/>
      <scheme val="minor"/>
    </font>
    <font>
      <b/>
      <i/>
      <sz val="10"/>
      <color theme="1"/>
      <name val="Calibri"/>
      <family val="2"/>
      <scheme val="minor"/>
    </font>
    <font>
      <b/>
      <sz val="11"/>
      <color theme="5" tint="-0.249977111117893"/>
      <name val="Calibri"/>
      <family val="2"/>
      <scheme val="minor"/>
    </font>
    <font>
      <b/>
      <sz val="9"/>
      <color theme="7" tint="-0.249977111117893"/>
      <name val="Calibri"/>
      <family val="2"/>
      <scheme val="minor"/>
    </font>
    <font>
      <i/>
      <sz val="10"/>
      <color theme="1"/>
      <name val="Calibri"/>
      <family val="2"/>
      <scheme val="minor"/>
    </font>
    <font>
      <b/>
      <u/>
      <sz val="10"/>
      <color theme="1"/>
      <name val="Calibri"/>
      <family val="2"/>
      <scheme val="minor"/>
    </font>
    <font>
      <sz val="10"/>
      <color theme="1"/>
      <name val="Calibri"/>
      <family val="2"/>
      <scheme val="minor"/>
    </font>
    <font>
      <i/>
      <sz val="10"/>
      <color rgb="FFFF0000"/>
      <name val="Calibri"/>
      <family val="2"/>
      <scheme val="minor"/>
    </font>
    <font>
      <b/>
      <i/>
      <sz val="9"/>
      <name val="Calibri"/>
      <family val="2"/>
      <scheme val="minor"/>
    </font>
    <font>
      <b/>
      <sz val="10"/>
      <color theme="5"/>
      <name val="Calibri"/>
      <family val="2"/>
      <scheme val="minor"/>
    </font>
  </fonts>
  <fills count="63">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CFFCC"/>
        <bgColor indexed="64"/>
      </patternFill>
    </fill>
    <fill>
      <patternFill patternType="darkUp">
        <fgColor theme="2" tint="-0.499984740745262"/>
        <bgColor theme="4" tint="0.79992065187536243"/>
      </patternFill>
    </fill>
    <fill>
      <patternFill patternType="darkUp">
        <fgColor theme="2" tint="-0.499984740745262"/>
        <bgColor indexed="65"/>
      </patternFill>
    </fill>
    <fill>
      <patternFill patternType="darkUp">
        <fgColor theme="2" tint="-0.499984740745262"/>
        <bgColor theme="7" tint="0.79989013336588644"/>
      </patternFill>
    </fill>
    <fill>
      <patternFill patternType="darkUp">
        <fgColor theme="2" tint="-0.499984740745262"/>
        <bgColor theme="7" tint="0.79998168889431442"/>
      </patternFill>
    </fill>
    <fill>
      <patternFill patternType="solid">
        <fgColor indexed="65"/>
        <bgColor theme="2" tint="-0.499984740745262"/>
      </patternFill>
    </fill>
    <fill>
      <patternFill patternType="solid">
        <fgColor theme="4" tint="0.79998168889431442"/>
        <bgColor theme="2" tint="-0.499984740745262"/>
      </patternFill>
    </fill>
    <fill>
      <patternFill patternType="darkUp">
        <fgColor theme="2" tint="-0.499984740745262"/>
        <bgColor theme="4" tint="0.79998168889431442"/>
      </patternFill>
    </fill>
    <fill>
      <patternFill patternType="darkUp">
        <fgColor theme="2" tint="-0.499984740745262"/>
        <bgColor theme="0" tint="-4.9989318521683403E-2"/>
      </patternFill>
    </fill>
    <fill>
      <patternFill patternType="darkUp">
        <fgColor theme="2" tint="-0.499984740745262"/>
        <bgColor theme="8" tint="0.59999389629810485"/>
      </patternFill>
    </fill>
    <fill>
      <patternFill patternType="darkUp">
        <fgColor theme="2" tint="-0.499984740745262"/>
        <bgColor rgb="FFCCFFCC"/>
      </patternFill>
    </fill>
    <fill>
      <patternFill patternType="solid">
        <fgColor theme="7" tint="0.79998168889431442"/>
        <bgColor auto="1"/>
      </patternFill>
    </fill>
    <fill>
      <patternFill patternType="solid">
        <fgColor theme="5" tint="0.79998168889431442"/>
        <bgColor indexed="64"/>
      </patternFill>
    </fill>
    <fill>
      <patternFill patternType="darkUp">
        <fgColor theme="2" tint="-0.499984740745262"/>
        <bgColor theme="7" tint="0.79992065187536243"/>
      </patternFill>
    </fill>
    <fill>
      <patternFill patternType="darkUp">
        <fgColor theme="2" tint="-0.499984740745262"/>
        <bgColor theme="4" tint="0.79995117038483843"/>
      </patternFill>
    </fill>
    <fill>
      <patternFill patternType="darkUp">
        <fgColor theme="2" tint="-0.499984740745262"/>
        <bgColor auto="1"/>
      </patternFill>
    </fill>
    <fill>
      <patternFill patternType="darkUp">
        <fgColor theme="2" tint="-0.499984740745262"/>
        <bgColor theme="7" tint="0.79995117038483843"/>
      </patternFill>
    </fill>
    <fill>
      <patternFill patternType="darkUp">
        <fgColor theme="2" tint="-0.499984740745262"/>
        <bgColor theme="4" tint="0.59996337778862885"/>
      </patternFill>
    </fill>
    <fill>
      <patternFill patternType="darkUp">
        <fgColor theme="2" tint="-0.499984740745262"/>
        <bgColor theme="4" tint="0.39994506668294322"/>
      </patternFill>
    </fill>
    <fill>
      <patternFill patternType="solid">
        <fgColor theme="7" tint="0.79995117038483843"/>
        <bgColor indexed="64"/>
      </patternFill>
    </fill>
    <fill>
      <patternFill patternType="solid">
        <fgColor theme="7" tint="0.79995117038483843"/>
        <bgColor theme="2" tint="-0.499984740745262"/>
      </patternFill>
    </fill>
    <fill>
      <patternFill patternType="solid">
        <fgColor theme="0" tint="-4.9989318521683403E-2"/>
        <bgColor theme="2" tint="-0.499984740745262"/>
      </patternFill>
    </fill>
    <fill>
      <patternFill patternType="solid">
        <fgColor theme="7" tint="0.79998168889431442"/>
        <bgColor theme="2" tint="-0.499984740745262"/>
      </patternFill>
    </fill>
    <fill>
      <patternFill patternType="darkUp">
        <fgColor theme="2" tint="-0.499984740745262"/>
        <bgColor theme="7" tint="0.79985961485641044"/>
      </patternFill>
    </fill>
    <fill>
      <patternFill patternType="solid">
        <fgColor theme="6" tint="0.79998168889431442"/>
        <bgColor indexed="64"/>
      </patternFill>
    </fill>
    <fill>
      <patternFill patternType="darkUp">
        <bgColor theme="0" tint="-4.9989318521683403E-2"/>
      </patternFill>
    </fill>
    <fill>
      <patternFill patternType="darkUp">
        <bgColor theme="7" tint="0.79998168889431442"/>
      </patternFill>
    </fill>
    <fill>
      <patternFill patternType="darkUp">
        <bgColor theme="4" tint="0.79992065187536243"/>
      </patternFill>
    </fill>
    <fill>
      <patternFill patternType="solid">
        <fgColor theme="0"/>
        <bgColor indexed="64"/>
      </patternFill>
    </fill>
    <fill>
      <patternFill patternType="darkUp">
        <bgColor theme="4" tint="0.79995117038483843"/>
      </patternFill>
    </fill>
    <fill>
      <patternFill patternType="darkUp"/>
    </fill>
    <fill>
      <patternFill patternType="solid">
        <fgColor theme="0" tint="-0.14999847407452621"/>
        <bgColor theme="0" tint="-0.14999847407452621"/>
      </patternFill>
    </fill>
    <fill>
      <patternFill patternType="solid">
        <fgColor theme="7" tint="0.79989013336588644"/>
        <bgColor theme="2" tint="-0.499984740745262"/>
      </patternFill>
    </fill>
    <fill>
      <patternFill patternType="solid">
        <fgColor theme="4" tint="0.79992065187536243"/>
        <bgColor theme="2" tint="-0.499984740745262"/>
      </patternFill>
    </fill>
    <fill>
      <patternFill patternType="solid">
        <fgColor theme="8" tint="0.79998168889431442"/>
        <bgColor indexed="64"/>
      </patternFill>
    </fill>
    <fill>
      <patternFill patternType="darkUp">
        <fgColor theme="1" tint="0.499984740745262"/>
        <bgColor theme="7" tint="0.79995117038483843"/>
      </patternFill>
    </fill>
    <fill>
      <patternFill patternType="darkUp">
        <fgColor theme="1" tint="0.499984740745262"/>
        <bgColor theme="4" tint="0.79995117038483843"/>
      </patternFill>
    </fill>
    <fill>
      <patternFill patternType="darkUp">
        <fgColor theme="1" tint="0.499984740745262"/>
        <bgColor theme="7" tint="0.79992065187536243"/>
      </patternFill>
    </fill>
    <fill>
      <patternFill patternType="darkUp">
        <fgColor theme="1" tint="0.499984740745262"/>
        <bgColor theme="0" tint="-4.9989318521683403E-2"/>
      </patternFill>
    </fill>
    <fill>
      <patternFill patternType="darkUp">
        <fgColor theme="1" tint="0.499984740745262"/>
        <bgColor theme="7" tint="0.79998168889431442"/>
      </patternFill>
    </fill>
    <fill>
      <patternFill patternType="darkUp">
        <fgColor theme="1" tint="0.499984740745262"/>
        <bgColor indexed="65"/>
      </patternFill>
    </fill>
    <fill>
      <patternFill patternType="darkUp">
        <fgColor theme="1" tint="0.499984740745262"/>
        <bgColor theme="4" tint="0.79998168889431442"/>
      </patternFill>
    </fill>
    <fill>
      <patternFill patternType="darkUp">
        <fgColor theme="1" tint="0.34998626667073579"/>
        <bgColor theme="0" tint="-4.9989318521683403E-2"/>
      </patternFill>
    </fill>
    <fill>
      <patternFill patternType="darkUp">
        <fgColor theme="1" tint="0.34998626667073579"/>
        <bgColor theme="7" tint="0.79998168889431442"/>
      </patternFill>
    </fill>
    <fill>
      <patternFill patternType="darkUp">
        <fgColor theme="1" tint="0.34998626667073579"/>
        <bgColor indexed="65"/>
      </patternFill>
    </fill>
    <fill>
      <patternFill patternType="darkUp">
        <fgColor theme="1" tint="0.34998626667073579"/>
        <bgColor theme="4" tint="0.79998168889431442"/>
      </patternFill>
    </fill>
    <fill>
      <patternFill patternType="darkUp">
        <fgColor theme="1" tint="0.34998626667073579"/>
        <bgColor theme="8" tint="-0.499984740745262"/>
      </patternFill>
    </fill>
    <fill>
      <patternFill patternType="darkUp">
        <fgColor theme="1" tint="0.34998626667073579"/>
        <bgColor theme="8" tint="0.59999389629810485"/>
      </patternFill>
    </fill>
    <fill>
      <patternFill patternType="darkUp">
        <fgColor theme="1" tint="0.34998626667073579"/>
        <bgColor theme="7" tint="0.79989013336588644"/>
      </patternFill>
    </fill>
    <fill>
      <patternFill patternType="solid">
        <fgColor theme="2"/>
        <bgColor indexed="64"/>
      </patternFill>
    </fill>
  </fills>
  <borders count="156">
    <border>
      <left/>
      <right/>
      <top/>
      <bottom/>
      <diagonal/>
    </border>
    <border>
      <left style="thin">
        <color rgb="FF003359"/>
      </left>
      <right/>
      <top style="thin">
        <color rgb="FF003359"/>
      </top>
      <bottom style="thin">
        <color rgb="FF003359"/>
      </bottom>
      <diagonal/>
    </border>
    <border>
      <left/>
      <right/>
      <top style="thin">
        <color rgb="FF003359"/>
      </top>
      <bottom style="thin">
        <color rgb="FF003359"/>
      </bottom>
      <diagonal/>
    </border>
    <border>
      <left/>
      <right style="thin">
        <color rgb="FF003359"/>
      </right>
      <top style="thin">
        <color rgb="FF003359"/>
      </top>
      <bottom style="thin">
        <color rgb="FF00335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3359"/>
      </top>
      <bottom/>
      <diagonal/>
    </border>
    <border>
      <left/>
      <right/>
      <top/>
      <bottom style="thin">
        <color rgb="FF003359"/>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8" tint="-0.499984740745262"/>
      </top>
      <bottom style="medium">
        <color theme="8"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medium">
        <color indexed="64"/>
      </top>
      <bottom/>
      <diagonal/>
    </border>
    <border>
      <left/>
      <right/>
      <top/>
      <bottom style="thick">
        <color theme="8" tint="-0.499984740745262"/>
      </bottom>
      <diagonal/>
    </border>
    <border>
      <left/>
      <right/>
      <top style="medium">
        <color indexed="64"/>
      </top>
      <bottom style="thick">
        <color theme="8" tint="-0.499984740745262"/>
      </bottom>
      <diagonal/>
    </border>
    <border>
      <left style="medium">
        <color indexed="64"/>
      </left>
      <right style="medium">
        <color indexed="64"/>
      </right>
      <top/>
      <bottom style="medium">
        <color indexed="64"/>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diagonal/>
    </border>
    <border>
      <left/>
      <right style="thick">
        <color theme="8" tint="-0.499984740745262"/>
      </right>
      <top/>
      <bottom/>
      <diagonal/>
    </border>
    <border>
      <left style="thick">
        <color theme="8" tint="-0.499984740745262"/>
      </left>
      <right/>
      <top/>
      <bottom style="thick">
        <color theme="8" tint="-0.499984740745262"/>
      </bottom>
      <diagonal/>
    </border>
    <border>
      <left/>
      <right style="thick">
        <color theme="8" tint="-0.499984740745262"/>
      </right>
      <top/>
      <bottom style="thick">
        <color theme="8" tint="-0.499984740745262"/>
      </bottom>
      <diagonal/>
    </border>
    <border>
      <left style="thick">
        <color theme="8" tint="-0.499984740745262"/>
      </left>
      <right style="medium">
        <color indexed="64"/>
      </right>
      <top/>
      <bottom/>
      <diagonal/>
    </border>
    <border>
      <left style="medium">
        <color indexed="64"/>
      </left>
      <right style="thick">
        <color theme="8" tint="-0.499984740745262"/>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medium">
        <color theme="4" tint="-0.499984740745262"/>
      </top>
      <bottom style="medium">
        <color theme="4" tint="-0.499984740745262"/>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theme="8" tint="-0.499984740745262"/>
      </bottom>
      <diagonal/>
    </border>
    <border>
      <left style="medium">
        <color indexed="64"/>
      </left>
      <right/>
      <top style="double">
        <color indexed="64"/>
      </top>
      <bottom/>
      <diagonal/>
    </border>
    <border>
      <left style="thin">
        <color indexed="64"/>
      </left>
      <right/>
      <top style="double">
        <color indexed="64"/>
      </top>
      <bottom style="double">
        <color indexed="64"/>
      </bottom>
      <diagonal/>
    </border>
    <border>
      <left style="thin">
        <color theme="1"/>
      </left>
      <right/>
      <top style="thin">
        <color theme="1"/>
      </top>
      <bottom style="thin">
        <color theme="1"/>
      </bottom>
      <diagonal/>
    </border>
    <border>
      <left style="thin">
        <color theme="1"/>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730">
    <xf numFmtId="0" fontId="0" fillId="0" borderId="0" xfId="0"/>
    <xf numFmtId="11" fontId="0" fillId="0" borderId="0" xfId="0" applyNumberFormat="1"/>
    <xf numFmtId="0" fontId="0" fillId="0" borderId="0" xfId="0" applyAlignment="1">
      <alignment horizontal="center"/>
    </xf>
    <xf numFmtId="0" fontId="0" fillId="0" borderId="0" xfId="0" applyAlignment="1" applyProtection="1">
      <alignment vertical="center"/>
      <protection hidden="1"/>
    </xf>
    <xf numFmtId="0" fontId="0" fillId="21" borderId="0" xfId="0" applyFill="1" applyAlignment="1" applyProtection="1">
      <alignment vertical="center"/>
      <protection hidden="1"/>
    </xf>
    <xf numFmtId="0" fontId="0" fillId="0" borderId="138" xfId="0" applyBorder="1" applyAlignment="1" applyProtection="1">
      <alignment vertical="center"/>
      <protection hidden="1"/>
    </xf>
    <xf numFmtId="0" fontId="0" fillId="0" borderId="139" xfId="0" applyBorder="1" applyAlignment="1" applyProtection="1">
      <alignment vertical="center"/>
      <protection hidden="1"/>
    </xf>
    <xf numFmtId="0" fontId="0" fillId="0" borderId="140" xfId="0" applyBorder="1" applyAlignment="1" applyProtection="1">
      <alignment vertical="center"/>
      <protection hidden="1"/>
    </xf>
    <xf numFmtId="0" fontId="0" fillId="0" borderId="141" xfId="0" applyBorder="1" applyAlignment="1" applyProtection="1">
      <alignment vertical="center"/>
      <protection hidden="1"/>
    </xf>
    <xf numFmtId="0" fontId="0" fillId="0" borderId="142" xfId="0" applyBorder="1" applyAlignment="1" applyProtection="1">
      <alignment vertical="center"/>
      <protection hidden="1"/>
    </xf>
    <xf numFmtId="0" fontId="4" fillId="0" borderId="139" xfId="0" applyFont="1" applyBorder="1" applyAlignment="1" applyProtection="1">
      <alignment vertical="center"/>
      <protection hidden="1"/>
    </xf>
    <xf numFmtId="0" fontId="0" fillId="0" borderId="143" xfId="0" applyBorder="1" applyAlignment="1" applyProtection="1">
      <alignment vertical="center"/>
      <protection hidden="1"/>
    </xf>
    <xf numFmtId="0" fontId="4" fillId="0" borderId="0" xfId="0" applyFont="1" applyAlignment="1" applyProtection="1">
      <alignment horizontal="left" vertical="center" wrapText="1"/>
      <protection hidden="1"/>
    </xf>
    <xf numFmtId="0" fontId="0" fillId="0" borderId="0" xfId="0" applyProtection="1">
      <protection hidden="1"/>
    </xf>
    <xf numFmtId="0" fontId="7" fillId="0" borderId="0" xfId="0" applyFont="1" applyAlignment="1" applyProtection="1">
      <alignment vertical="center"/>
      <protection hidden="1"/>
    </xf>
    <xf numFmtId="0" fontId="10"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10" fillId="21" borderId="0" xfId="0" applyFont="1" applyFill="1" applyAlignment="1" applyProtection="1">
      <alignment vertical="center"/>
      <protection hidden="1"/>
    </xf>
    <xf numFmtId="0" fontId="7" fillId="21" borderId="0" xfId="0" applyFont="1" applyFill="1" applyAlignment="1" applyProtection="1">
      <alignment vertical="center"/>
      <protection hidden="1"/>
    </xf>
    <xf numFmtId="0" fontId="9" fillId="21" borderId="0" xfId="0" applyFont="1" applyFill="1" applyAlignment="1" applyProtection="1">
      <alignment horizontal="left" vertical="center"/>
      <protection hidden="1"/>
    </xf>
    <xf numFmtId="0" fontId="8" fillId="0" borderId="0" xfId="0" applyFont="1" applyAlignment="1" applyProtection="1">
      <alignment vertical="center"/>
      <protection hidden="1"/>
    </xf>
    <xf numFmtId="0" fontId="8" fillId="2" borderId="0" xfId="0" applyFont="1" applyFill="1" applyAlignment="1" applyProtection="1">
      <alignment vertical="center" wrapText="1"/>
      <protection hidden="1"/>
    </xf>
    <xf numFmtId="0" fontId="8" fillId="0" borderId="0" xfId="0" applyFont="1" applyAlignment="1" applyProtection="1">
      <alignment vertical="center" wrapText="1"/>
      <protection hidden="1"/>
    </xf>
    <xf numFmtId="0" fontId="7" fillId="0" borderId="120" xfId="0" applyFont="1" applyBorder="1" applyAlignment="1" applyProtection="1">
      <alignment vertical="center"/>
      <protection hidden="1"/>
    </xf>
    <xf numFmtId="0" fontId="7" fillId="0" borderId="121" xfId="0" applyFont="1" applyBorder="1" applyAlignment="1" applyProtection="1">
      <alignment vertical="center"/>
      <protection hidden="1"/>
    </xf>
    <xf numFmtId="0" fontId="7" fillId="0" borderId="122" xfId="0" applyFont="1" applyBorder="1" applyAlignment="1" applyProtection="1">
      <alignment vertical="center"/>
      <protection hidden="1"/>
    </xf>
    <xf numFmtId="0" fontId="7" fillId="0" borderId="114" xfId="0" applyFont="1" applyBorder="1" applyAlignment="1" applyProtection="1">
      <alignment vertical="center"/>
      <protection hidden="1"/>
    </xf>
    <xf numFmtId="0" fontId="7" fillId="0" borderId="123" xfId="0" applyFont="1" applyBorder="1" applyAlignment="1" applyProtection="1">
      <alignment vertical="center"/>
      <protection hidden="1"/>
    </xf>
    <xf numFmtId="0" fontId="8" fillId="21" borderId="0" xfId="0" applyFont="1" applyFill="1" applyAlignment="1" applyProtection="1">
      <alignment vertical="center" wrapText="1"/>
      <protection hidden="1"/>
    </xf>
    <xf numFmtId="0" fontId="18" fillId="21" borderId="0" xfId="0" applyFont="1" applyFill="1" applyAlignment="1" applyProtection="1">
      <alignment vertical="center"/>
      <protection hidden="1"/>
    </xf>
    <xf numFmtId="0" fontId="7" fillId="0" borderId="0" xfId="0" applyFont="1" applyAlignment="1" applyProtection="1">
      <alignment vertical="center" wrapText="1"/>
      <protection hidden="1"/>
    </xf>
    <xf numFmtId="0" fontId="5" fillId="6" borderId="0" xfId="0" applyFont="1" applyFill="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2" fillId="6" borderId="0" xfId="0" applyFont="1" applyFill="1" applyAlignment="1" applyProtection="1">
      <alignment horizontal="center" vertical="center"/>
      <protection hidden="1"/>
    </xf>
    <xf numFmtId="0" fontId="7" fillId="0" borderId="0" xfId="0" applyFont="1" applyAlignment="1" applyProtection="1">
      <alignment horizontal="left" vertical="center"/>
      <protection hidden="1"/>
    </xf>
    <xf numFmtId="0" fontId="7" fillId="0" borderId="0" xfId="0" applyFont="1" applyAlignment="1" applyProtection="1">
      <alignment wrapText="1"/>
      <protection hidden="1"/>
    </xf>
    <xf numFmtId="0" fontId="4" fillId="0" borderId="0" xfId="0" applyFont="1" applyAlignment="1" applyProtection="1">
      <alignment vertical="center"/>
      <protection hidden="1"/>
    </xf>
    <xf numFmtId="0" fontId="4" fillId="2" borderId="0" xfId="0" applyFont="1" applyFill="1" applyAlignment="1" applyProtection="1">
      <alignment vertical="center" wrapText="1"/>
      <protection hidden="1"/>
    </xf>
    <xf numFmtId="0" fontId="8" fillId="0" borderId="120" xfId="0" applyFont="1" applyBorder="1" applyAlignment="1" applyProtection="1">
      <alignment vertical="center"/>
      <protection hidden="1"/>
    </xf>
    <xf numFmtId="0" fontId="8" fillId="0" borderId="121" xfId="0" applyFont="1" applyBorder="1" applyAlignment="1" applyProtection="1">
      <alignment vertical="center"/>
      <protection hidden="1"/>
    </xf>
    <xf numFmtId="0" fontId="8" fillId="0" borderId="121" xfId="0" applyFont="1" applyBorder="1" applyAlignment="1" applyProtection="1">
      <alignment vertical="center" wrapText="1"/>
      <protection hidden="1"/>
    </xf>
    <xf numFmtId="0" fontId="7" fillId="0" borderId="124" xfId="0" applyFont="1" applyBorder="1" applyAlignment="1" applyProtection="1">
      <alignment vertical="center"/>
      <protection hidden="1"/>
    </xf>
    <xf numFmtId="0" fontId="7" fillId="0" borderId="125" xfId="0" applyFont="1" applyBorder="1" applyAlignment="1" applyProtection="1">
      <alignment vertical="center"/>
      <protection hidden="1"/>
    </xf>
    <xf numFmtId="0" fontId="7" fillId="0" borderId="115" xfId="0" applyFont="1" applyBorder="1" applyAlignment="1" applyProtection="1">
      <alignment vertical="center"/>
      <protection hidden="1"/>
    </xf>
    <xf numFmtId="0" fontId="8" fillId="2" borderId="0" xfId="0" quotePrefix="1" applyFont="1" applyFill="1" applyAlignment="1" applyProtection="1">
      <alignment horizontal="left" vertical="top"/>
      <protection hidden="1"/>
    </xf>
    <xf numFmtId="0" fontId="0" fillId="0" borderId="0" xfId="0" applyAlignment="1" applyProtection="1">
      <alignment horizontal="center" vertical="center"/>
      <protection hidden="1"/>
    </xf>
    <xf numFmtId="0" fontId="4" fillId="0" borderId="0" xfId="0" applyFont="1" applyAlignment="1" applyProtection="1">
      <alignment horizontal="left" vertical="center"/>
      <protection hidden="1"/>
    </xf>
    <xf numFmtId="0" fontId="24" fillId="0" borderId="0" xfId="0" applyFont="1" applyProtection="1">
      <protection hidden="1"/>
    </xf>
    <xf numFmtId="0" fontId="24" fillId="0" borderId="0" xfId="0" applyFont="1" applyAlignment="1" applyProtection="1">
      <alignment vertical="center"/>
      <protection hidden="1"/>
    </xf>
    <xf numFmtId="0" fontId="4" fillId="0" borderId="0" xfId="0" applyFont="1" applyProtection="1">
      <protection hidden="1"/>
    </xf>
    <xf numFmtId="0" fontId="7" fillId="34" borderId="0" xfId="0" applyFont="1" applyFill="1" applyAlignment="1" applyProtection="1">
      <alignment vertical="center"/>
      <protection hidden="1"/>
    </xf>
    <xf numFmtId="0" fontId="9" fillId="21"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9" fillId="2" borderId="0" xfId="0" applyFont="1" applyFill="1" applyAlignment="1" applyProtection="1">
      <alignment horizontal="left" vertical="center"/>
      <protection hidden="1"/>
    </xf>
    <xf numFmtId="0" fontId="8" fillId="2" borderId="0" xfId="0" applyFont="1" applyFill="1" applyAlignment="1" applyProtection="1">
      <alignment horizontal="right" vertical="center" indent="1"/>
      <protection hidden="1"/>
    </xf>
    <xf numFmtId="0" fontId="4" fillId="2" borderId="0" xfId="0" applyFont="1" applyFill="1" applyAlignment="1" applyProtection="1">
      <alignment vertical="center"/>
      <protection hidden="1"/>
    </xf>
    <xf numFmtId="0" fontId="7" fillId="2" borderId="0" xfId="0" applyFont="1" applyFill="1" applyAlignment="1" applyProtection="1">
      <alignment horizontal="center" vertical="center"/>
      <protection hidden="1"/>
    </xf>
    <xf numFmtId="0" fontId="4" fillId="21" borderId="0" xfId="0" applyFont="1" applyFill="1" applyAlignment="1" applyProtection="1">
      <alignment horizontal="left" vertical="center" wrapText="1"/>
      <protection hidden="1"/>
    </xf>
    <xf numFmtId="0" fontId="4" fillId="21" borderId="0" xfId="0" applyFont="1" applyFill="1" applyAlignment="1" applyProtection="1">
      <alignment vertical="center"/>
      <protection hidden="1"/>
    </xf>
    <xf numFmtId="0" fontId="4" fillId="2" borderId="0" xfId="0" applyFont="1" applyFill="1" applyAlignment="1" applyProtection="1">
      <alignment horizontal="justify" vertical="center"/>
      <protection hidden="1"/>
    </xf>
    <xf numFmtId="0" fontId="4" fillId="2" borderId="0" xfId="0" quotePrefix="1" applyFont="1" applyFill="1" applyAlignment="1" applyProtection="1">
      <alignment horizontal="justify" vertical="center"/>
      <protection hidden="1"/>
    </xf>
    <xf numFmtId="0" fontId="4" fillId="2" borderId="0" xfId="0" applyFont="1" applyFill="1" applyAlignment="1" applyProtection="1">
      <alignment horizontal="justify" vertical="top"/>
      <protection hidden="1"/>
    </xf>
    <xf numFmtId="0" fontId="4" fillId="21" borderId="0" xfId="0" applyFont="1" applyFill="1" applyAlignment="1" applyProtection="1">
      <alignment vertical="center" wrapText="1"/>
      <protection hidden="1"/>
    </xf>
    <xf numFmtId="0" fontId="8" fillId="2" borderId="0" xfId="0" applyFont="1" applyFill="1" applyAlignment="1" applyProtection="1">
      <alignment horizontal="left" vertical="top"/>
      <protection hidden="1"/>
    </xf>
    <xf numFmtId="0" fontId="8" fillId="0" borderId="0" xfId="0" applyFont="1" applyAlignment="1" applyProtection="1">
      <alignment horizontal="left" vertical="center" wrapText="1"/>
      <protection hidden="1"/>
    </xf>
    <xf numFmtId="0" fontId="0" fillId="0" borderId="0" xfId="0" applyAlignment="1" applyProtection="1">
      <alignment vertical="top"/>
      <protection hidden="1"/>
    </xf>
    <xf numFmtId="0" fontId="0" fillId="2" borderId="0" xfId="0" applyFill="1" applyAlignment="1" applyProtection="1">
      <alignment horizontal="justify" vertical="top"/>
      <protection hidden="1"/>
    </xf>
    <xf numFmtId="0" fontId="4" fillId="2" borderId="0" xfId="0" quotePrefix="1" applyFont="1" applyFill="1" applyAlignment="1" applyProtection="1">
      <alignment horizontal="justify" vertical="top"/>
      <protection hidden="1"/>
    </xf>
    <xf numFmtId="0" fontId="4" fillId="2" borderId="0" xfId="0" quotePrefix="1" applyFont="1" applyFill="1" applyAlignment="1" applyProtection="1">
      <alignment horizontal="left" vertical="top"/>
      <protection hidden="1"/>
    </xf>
    <xf numFmtId="0" fontId="0" fillId="2" borderId="0" xfId="0" applyFill="1" applyAlignment="1" applyProtection="1">
      <alignment horizontal="left" vertical="center"/>
      <protection hidden="1"/>
    </xf>
    <xf numFmtId="0" fontId="3" fillId="0" borderId="0" xfId="0" applyFont="1" applyAlignment="1" applyProtection="1">
      <alignment horizontal="left" vertical="center" wrapText="1"/>
      <protection hidden="1"/>
    </xf>
    <xf numFmtId="0" fontId="7" fillId="38" borderId="0" xfId="0" applyFont="1" applyFill="1" applyAlignment="1" applyProtection="1">
      <alignment vertical="center"/>
      <protection hidden="1"/>
    </xf>
    <xf numFmtId="0" fontId="8" fillId="38" borderId="0" xfId="0" applyFont="1" applyFill="1" applyAlignment="1" applyProtection="1">
      <alignment vertical="center"/>
      <protection hidden="1"/>
    </xf>
    <xf numFmtId="0" fontId="8" fillId="0" borderId="151" xfId="0" applyFont="1" applyBorder="1" applyAlignment="1" applyProtection="1">
      <alignment vertical="center" wrapText="1"/>
      <protection hidden="1"/>
    </xf>
    <xf numFmtId="0" fontId="7" fillId="14" borderId="147" xfId="0" applyFont="1" applyFill="1" applyBorder="1" applyAlignment="1" applyProtection="1">
      <alignment horizontal="center" vertical="center"/>
      <protection hidden="1"/>
    </xf>
    <xf numFmtId="0" fontId="7" fillId="27" borderId="144" xfId="0" applyFont="1" applyFill="1" applyBorder="1" applyAlignment="1" applyProtection="1">
      <alignment horizontal="center" vertical="center"/>
      <protection hidden="1"/>
    </xf>
    <xf numFmtId="0" fontId="7" fillId="27" borderId="145" xfId="0" applyFont="1" applyFill="1" applyBorder="1" applyAlignment="1" applyProtection="1">
      <alignment horizontal="center" vertical="center"/>
      <protection hidden="1"/>
    </xf>
    <xf numFmtId="0" fontId="7" fillId="27" borderId="147" xfId="0" applyFont="1" applyFill="1" applyBorder="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horizontal="left" vertical="top"/>
      <protection locked="0" hidden="1"/>
    </xf>
    <xf numFmtId="0" fontId="0" fillId="44" borderId="154" xfId="0" applyFill="1" applyBorder="1"/>
    <xf numFmtId="0" fontId="0" fillId="0" borderId="154" xfId="0" applyBorder="1"/>
    <xf numFmtId="0" fontId="0" fillId="0" borderId="155" xfId="0" applyBorder="1"/>
    <xf numFmtId="0" fontId="7" fillId="0" borderId="69" xfId="0" applyFont="1" applyBorder="1" applyAlignment="1" applyProtection="1">
      <alignment vertical="center"/>
      <protection hidden="1"/>
    </xf>
    <xf numFmtId="0" fontId="7" fillId="0" borderId="70" xfId="0" applyFont="1" applyBorder="1" applyAlignment="1" applyProtection="1">
      <alignment vertical="center"/>
      <protection hidden="1"/>
    </xf>
    <xf numFmtId="0" fontId="6" fillId="0" borderId="68" xfId="0" applyFont="1" applyBorder="1" applyAlignment="1" applyProtection="1">
      <alignment vertical="center"/>
      <protection hidden="1"/>
    </xf>
    <xf numFmtId="0" fontId="6" fillId="0" borderId="69" xfId="0" applyFont="1" applyBorder="1" applyAlignment="1" applyProtection="1">
      <alignment vertical="center"/>
      <protection hidden="1"/>
    </xf>
    <xf numFmtId="0" fontId="7" fillId="41" borderId="70" xfId="0" applyFont="1" applyFill="1" applyBorder="1" applyAlignment="1" applyProtection="1">
      <alignment vertical="center"/>
      <protection hidden="1"/>
    </xf>
    <xf numFmtId="0" fontId="6" fillId="15" borderId="13" xfId="0" applyFont="1" applyFill="1" applyBorder="1" applyAlignment="1" applyProtection="1">
      <alignment horizontal="center" vertical="center"/>
      <protection hidden="1"/>
    </xf>
    <xf numFmtId="0" fontId="7" fillId="15" borderId="0" xfId="0" applyFont="1" applyFill="1" applyAlignment="1" applyProtection="1">
      <alignment vertical="center"/>
      <protection hidden="1"/>
    </xf>
    <xf numFmtId="0" fontId="7" fillId="0" borderId="66" xfId="0" applyFont="1" applyBorder="1" applyAlignment="1" applyProtection="1">
      <alignment vertical="center"/>
      <protection hidden="1"/>
    </xf>
    <xf numFmtId="0" fontId="7" fillId="51" borderId="0" xfId="0" applyFont="1" applyFill="1" applyAlignment="1" applyProtection="1">
      <alignment vertical="center"/>
      <protection hidden="1"/>
    </xf>
    <xf numFmtId="0" fontId="7" fillId="53" borderId="0" xfId="0" applyFont="1" applyFill="1" applyAlignment="1" applyProtection="1">
      <alignment vertical="center"/>
      <protection hidden="1"/>
    </xf>
    <xf numFmtId="0" fontId="8" fillId="53" borderId="0" xfId="0" applyFont="1" applyFill="1" applyAlignment="1" applyProtection="1">
      <alignment vertical="center" wrapText="1"/>
      <protection hidden="1"/>
    </xf>
    <xf numFmtId="0" fontId="7" fillId="53" borderId="0" xfId="0" applyFont="1" applyFill="1" applyAlignment="1" applyProtection="1">
      <alignment horizontal="center" vertical="center"/>
      <protection hidden="1"/>
    </xf>
    <xf numFmtId="0" fontId="7" fillId="51" borderId="0" xfId="0" applyFont="1" applyFill="1" applyAlignment="1" applyProtection="1">
      <alignment horizontal="center" vertical="center"/>
      <protection hidden="1"/>
    </xf>
    <xf numFmtId="0" fontId="6" fillId="53" borderId="0" xfId="0" applyFont="1" applyFill="1" applyAlignment="1" applyProtection="1">
      <alignment horizontal="right" vertical="center"/>
      <protection hidden="1"/>
    </xf>
    <xf numFmtId="0" fontId="7" fillId="57" borderId="0" xfId="0" applyFont="1" applyFill="1" applyAlignment="1" applyProtection="1">
      <alignment vertical="center"/>
      <protection hidden="1"/>
    </xf>
    <xf numFmtId="0" fontId="7" fillId="55" borderId="0" xfId="0" applyFont="1" applyFill="1" applyAlignment="1" applyProtection="1">
      <alignment vertical="center"/>
      <protection hidden="1"/>
    </xf>
    <xf numFmtId="0" fontId="8" fillId="57" borderId="0" xfId="0" applyFont="1" applyFill="1" applyAlignment="1" applyProtection="1">
      <alignment vertical="center" wrapText="1"/>
      <protection hidden="1"/>
    </xf>
    <xf numFmtId="0" fontId="7" fillId="57" borderId="0" xfId="0" applyFont="1" applyFill="1" applyAlignment="1" applyProtection="1">
      <alignment horizontal="center" vertical="center"/>
      <protection hidden="1"/>
    </xf>
    <xf numFmtId="0" fontId="7" fillId="55" borderId="0" xfId="0" applyFont="1" applyFill="1" applyAlignment="1" applyProtection="1">
      <alignment horizontal="center" vertical="center"/>
      <protection hidden="1"/>
    </xf>
    <xf numFmtId="0" fontId="3" fillId="57" borderId="120" xfId="0" applyFont="1" applyFill="1" applyBorder="1" applyAlignment="1" applyProtection="1">
      <alignment horizontal="center" vertical="center"/>
      <protection hidden="1"/>
    </xf>
    <xf numFmtId="0" fontId="3" fillId="57" borderId="0" xfId="0" applyFont="1" applyFill="1" applyAlignment="1" applyProtection="1">
      <alignment horizontal="center" vertical="center"/>
      <protection hidden="1"/>
    </xf>
    <xf numFmtId="0" fontId="3" fillId="57" borderId="121" xfId="0" applyFont="1" applyFill="1" applyBorder="1" applyAlignment="1" applyProtection="1">
      <alignment horizontal="center" vertical="center"/>
      <protection hidden="1"/>
    </xf>
    <xf numFmtId="0" fontId="7" fillId="57" borderId="120" xfId="0" applyFont="1" applyFill="1" applyBorder="1" applyAlignment="1" applyProtection="1">
      <alignment vertical="center"/>
      <protection hidden="1"/>
    </xf>
    <xf numFmtId="0" fontId="0" fillId="57" borderId="121" xfId="0" applyFill="1" applyBorder="1" applyProtection="1">
      <protection hidden="1"/>
    </xf>
    <xf numFmtId="0" fontId="7" fillId="57" borderId="121" xfId="0" applyFont="1" applyFill="1" applyBorder="1" applyAlignment="1" applyProtection="1">
      <alignment vertical="center"/>
      <protection hidden="1"/>
    </xf>
    <xf numFmtId="0" fontId="0" fillId="57" borderId="0" xfId="0" applyFill="1" applyProtection="1">
      <protection hidden="1"/>
    </xf>
    <xf numFmtId="0" fontId="7" fillId="57" borderId="122" xfId="0" applyFont="1" applyFill="1" applyBorder="1" applyAlignment="1" applyProtection="1">
      <alignment vertical="center"/>
      <protection hidden="1"/>
    </xf>
    <xf numFmtId="0" fontId="7" fillId="57" borderId="114" xfId="0" applyFont="1" applyFill="1" applyBorder="1" applyAlignment="1" applyProtection="1">
      <alignment vertical="center"/>
      <protection hidden="1"/>
    </xf>
    <xf numFmtId="0" fontId="7" fillId="57" borderId="123" xfId="0" applyFont="1" applyFill="1" applyBorder="1" applyAlignment="1" applyProtection="1">
      <alignment vertical="center"/>
      <protection hidden="1"/>
    </xf>
    <xf numFmtId="0" fontId="8" fillId="0" borderId="0" xfId="0" applyFont="1" applyAlignment="1" applyProtection="1">
      <alignment horizontal="left" vertical="center"/>
      <protection hidden="1"/>
    </xf>
    <xf numFmtId="0" fontId="7" fillId="0" borderId="0" xfId="0" applyFont="1" applyAlignment="1" applyProtection="1">
      <alignment horizontal="center" vertical="center"/>
      <protection locked="0"/>
    </xf>
    <xf numFmtId="0" fontId="7" fillId="62" borderId="0" xfId="0" applyFont="1" applyFill="1" applyAlignment="1" applyProtection="1">
      <alignment vertical="center"/>
      <protection hidden="1"/>
    </xf>
    <xf numFmtId="0" fontId="8" fillId="39" borderId="4" xfId="0" applyFont="1" applyFill="1" applyBorder="1" applyAlignment="1" applyProtection="1">
      <alignment horizontal="center" vertical="center"/>
      <protection locked="0" hidden="1"/>
    </xf>
    <xf numFmtId="0" fontId="8" fillId="39" borderId="5" xfId="0" applyFont="1" applyFill="1" applyBorder="1" applyAlignment="1" applyProtection="1">
      <alignment horizontal="center" vertical="center"/>
      <protection locked="0" hidden="1"/>
    </xf>
    <xf numFmtId="0" fontId="8" fillId="39" borderId="6" xfId="0" applyFont="1" applyFill="1" applyBorder="1" applyAlignment="1" applyProtection="1">
      <alignment horizontal="center" vertical="center"/>
      <protection locked="0" hidden="1"/>
    </xf>
    <xf numFmtId="0" fontId="8" fillId="38" borderId="63" xfId="0" applyFont="1" applyFill="1" applyBorder="1" applyAlignment="1" applyProtection="1">
      <alignment vertical="center"/>
      <protection hidden="1"/>
    </xf>
    <xf numFmtId="0" fontId="8" fillId="38" borderId="63" xfId="0" applyFont="1" applyFill="1" applyBorder="1" applyAlignment="1" applyProtection="1">
      <alignment horizontal="left" vertical="center"/>
      <protection hidden="1"/>
    </xf>
    <xf numFmtId="0" fontId="7" fillId="39" borderId="4" xfId="0" applyFont="1" applyFill="1" applyBorder="1" applyAlignment="1" applyProtection="1">
      <alignment horizontal="center" vertical="center"/>
      <protection locked="0" hidden="1"/>
    </xf>
    <xf numFmtId="0" fontId="7" fillId="39" borderId="5" xfId="0" applyFont="1" applyFill="1" applyBorder="1" applyAlignment="1" applyProtection="1">
      <alignment horizontal="center" vertical="center"/>
      <protection locked="0" hidden="1"/>
    </xf>
    <xf numFmtId="0" fontId="7" fillId="39" borderId="6" xfId="0" applyFont="1" applyFill="1" applyBorder="1" applyAlignment="1" applyProtection="1">
      <alignment horizontal="center" vertical="center"/>
      <protection locked="0" hidden="1"/>
    </xf>
    <xf numFmtId="0" fontId="7" fillId="4" borderId="4" xfId="0" applyFont="1" applyFill="1" applyBorder="1" applyAlignment="1" applyProtection="1">
      <alignment horizontal="center" vertical="center"/>
      <protection locked="0" hidden="1"/>
    </xf>
    <xf numFmtId="0" fontId="7" fillId="4" borderId="5" xfId="0" applyFont="1" applyFill="1" applyBorder="1" applyAlignment="1" applyProtection="1">
      <alignment horizontal="center" vertical="center"/>
      <protection locked="0" hidden="1"/>
    </xf>
    <xf numFmtId="0" fontId="7" fillId="4" borderId="6" xfId="0" applyFont="1" applyFill="1" applyBorder="1" applyAlignment="1" applyProtection="1">
      <alignment horizontal="center" vertical="center"/>
      <protection locked="0" hidden="1"/>
    </xf>
    <xf numFmtId="0" fontId="8" fillId="2" borderId="0" xfId="0" applyFont="1" applyFill="1" applyAlignment="1" applyProtection="1">
      <alignment vertical="center" wrapText="1"/>
      <protection hidden="1"/>
    </xf>
    <xf numFmtId="0" fontId="8" fillId="38" borderId="0" xfId="0" applyFont="1" applyFill="1" applyAlignment="1" applyProtection="1">
      <alignment vertical="center"/>
      <protection hidden="1"/>
    </xf>
    <xf numFmtId="0" fontId="7" fillId="4" borderId="4"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8" fillId="2" borderId="0" xfId="0" applyFont="1" applyFill="1" applyAlignment="1" applyProtection="1">
      <alignment vertical="center"/>
      <protection hidden="1"/>
    </xf>
    <xf numFmtId="0" fontId="9" fillId="21" borderId="0" xfId="0" applyFont="1" applyFill="1" applyAlignment="1" applyProtection="1">
      <alignment vertical="center"/>
      <protection hidden="1"/>
    </xf>
    <xf numFmtId="0" fontId="9" fillId="21" borderId="7" xfId="0" applyFont="1" applyFill="1" applyBorder="1" applyAlignment="1" applyProtection="1">
      <alignment vertical="center"/>
      <protection hidden="1"/>
    </xf>
    <xf numFmtId="0" fontId="7" fillId="17" borderId="4" xfId="0" applyFont="1" applyFill="1" applyBorder="1" applyAlignment="1" applyProtection="1">
      <alignment horizontal="center" vertical="center"/>
      <protection locked="0"/>
    </xf>
    <xf numFmtId="0" fontId="7" fillId="17" borderId="5" xfId="0" applyFont="1" applyFill="1" applyBorder="1" applyAlignment="1" applyProtection="1">
      <alignment horizontal="center" vertical="center"/>
      <protection locked="0"/>
    </xf>
    <xf numFmtId="0" fontId="7" fillId="17" borderId="6" xfId="0" applyFont="1" applyFill="1" applyBorder="1" applyAlignment="1" applyProtection="1">
      <alignment horizontal="center" vertical="center"/>
      <protection locked="0"/>
    </xf>
    <xf numFmtId="0" fontId="9" fillId="21" borderId="63" xfId="0" applyFont="1" applyFill="1" applyBorder="1" applyAlignment="1" applyProtection="1">
      <alignment vertical="center"/>
      <protection hidden="1"/>
    </xf>
    <xf numFmtId="0" fontId="8" fillId="21" borderId="0" xfId="0" applyFont="1" applyFill="1" applyAlignment="1" applyProtection="1">
      <alignment vertical="center"/>
      <protection hidden="1"/>
    </xf>
    <xf numFmtId="0" fontId="8" fillId="21" borderId="8" xfId="0" applyFont="1" applyFill="1" applyBorder="1" applyAlignment="1" applyProtection="1">
      <alignment vertical="center"/>
      <protection hidden="1"/>
    </xf>
    <xf numFmtId="0" fontId="7" fillId="17" borderId="1" xfId="0" applyFont="1" applyFill="1" applyBorder="1" applyAlignment="1" applyProtection="1">
      <alignment horizontal="center" vertical="center"/>
      <protection locked="0"/>
    </xf>
    <xf numFmtId="0" fontId="7" fillId="17" borderId="2" xfId="0" applyFont="1" applyFill="1" applyBorder="1" applyAlignment="1" applyProtection="1">
      <alignment horizontal="center" vertical="center"/>
      <protection locked="0"/>
    </xf>
    <xf numFmtId="0" fontId="7" fillId="17" borderId="3" xfId="0" applyFont="1" applyFill="1" applyBorder="1" applyAlignment="1" applyProtection="1">
      <alignment horizontal="center" vertical="center"/>
      <protection locked="0"/>
    </xf>
    <xf numFmtId="168" fontId="7" fillId="17" borderId="1" xfId="0" applyNumberFormat="1" applyFont="1" applyFill="1" applyBorder="1" applyAlignment="1" applyProtection="1">
      <alignment horizontal="center" vertical="center"/>
      <protection locked="0"/>
    </xf>
    <xf numFmtId="168" fontId="7" fillId="17" borderId="2" xfId="0" applyNumberFormat="1" applyFont="1" applyFill="1" applyBorder="1" applyAlignment="1" applyProtection="1">
      <alignment horizontal="center" vertical="center"/>
      <protection locked="0"/>
    </xf>
    <xf numFmtId="168" fontId="7" fillId="17" borderId="3" xfId="0" applyNumberFormat="1" applyFont="1" applyFill="1" applyBorder="1" applyAlignment="1" applyProtection="1">
      <alignment horizontal="center" vertical="center"/>
      <protection locked="0"/>
    </xf>
    <xf numFmtId="166" fontId="7" fillId="17" borderId="1" xfId="0" applyNumberFormat="1" applyFont="1" applyFill="1" applyBorder="1" applyAlignment="1" applyProtection="1">
      <alignment horizontal="center" vertical="center"/>
      <protection locked="0"/>
    </xf>
    <xf numFmtId="166" fontId="7" fillId="17" borderId="2" xfId="0" applyNumberFormat="1" applyFont="1" applyFill="1" applyBorder="1" applyAlignment="1" applyProtection="1">
      <alignment horizontal="center" vertical="center"/>
      <protection locked="0"/>
    </xf>
    <xf numFmtId="166" fontId="7" fillId="17" borderId="3" xfId="0" applyNumberFormat="1" applyFont="1" applyFill="1" applyBorder="1" applyAlignment="1" applyProtection="1">
      <alignment horizontal="center" vertical="center"/>
      <protection locked="0"/>
    </xf>
    <xf numFmtId="0" fontId="9" fillId="2" borderId="0" xfId="0" applyFont="1" applyFill="1" applyAlignment="1" applyProtection="1">
      <alignment vertical="center"/>
      <protection hidden="1"/>
    </xf>
    <xf numFmtId="0" fontId="7" fillId="4" borderId="10" xfId="0" applyFont="1" applyFill="1" applyBorder="1" applyAlignment="1" applyProtection="1">
      <alignment horizontal="center" vertical="center"/>
      <protection locked="0"/>
    </xf>
    <xf numFmtId="0" fontId="9" fillId="2" borderId="0" xfId="0" applyFont="1" applyFill="1" applyAlignment="1" applyProtection="1">
      <alignment horizontal="left" vertical="center"/>
      <protection hidden="1"/>
    </xf>
    <xf numFmtId="0" fontId="7" fillId="4" borderId="4" xfId="0" applyFont="1" applyFill="1" applyBorder="1" applyAlignment="1" applyProtection="1">
      <alignment vertical="center"/>
      <protection locked="0"/>
    </xf>
    <xf numFmtId="0" fontId="7" fillId="4" borderId="5" xfId="0" applyFont="1" applyFill="1" applyBorder="1" applyAlignment="1" applyProtection="1">
      <alignment vertical="center"/>
      <protection locked="0"/>
    </xf>
    <xf numFmtId="0" fontId="7" fillId="4" borderId="6" xfId="0" applyFont="1" applyFill="1" applyBorder="1" applyAlignment="1" applyProtection="1">
      <alignment vertical="center"/>
      <protection locked="0"/>
    </xf>
    <xf numFmtId="0" fontId="9" fillId="2" borderId="63" xfId="0" applyFont="1" applyFill="1" applyBorder="1" applyAlignment="1" applyProtection="1">
      <alignment vertical="center"/>
      <protection hidden="1"/>
    </xf>
    <xf numFmtId="0" fontId="8" fillId="2" borderId="0" xfId="0" applyFont="1" applyFill="1" applyAlignment="1" applyProtection="1">
      <alignment horizontal="right" vertical="center" indent="1"/>
      <protection hidden="1"/>
    </xf>
    <xf numFmtId="0" fontId="8" fillId="2" borderId="9" xfId="0" applyFont="1" applyFill="1" applyBorder="1" applyAlignment="1" applyProtection="1">
      <alignment horizontal="right" vertical="center" indent="1"/>
      <protection hidden="1"/>
    </xf>
    <xf numFmtId="49" fontId="7" fillId="4" borderId="4" xfId="0" applyNumberFormat="1" applyFont="1" applyFill="1" applyBorder="1" applyAlignment="1" applyProtection="1">
      <alignment horizontal="center" vertical="center"/>
      <protection locked="0"/>
    </xf>
    <xf numFmtId="49" fontId="7" fillId="4" borderId="5" xfId="0" applyNumberFormat="1" applyFont="1" applyFill="1" applyBorder="1" applyAlignment="1" applyProtection="1">
      <alignment horizontal="center" vertical="center"/>
      <protection locked="0"/>
    </xf>
    <xf numFmtId="49" fontId="7" fillId="4" borderId="6" xfId="0" applyNumberFormat="1" applyFont="1" applyFill="1" applyBorder="1" applyAlignment="1" applyProtection="1">
      <alignment horizontal="center" vertical="center"/>
      <protection locked="0"/>
    </xf>
    <xf numFmtId="0" fontId="8" fillId="2" borderId="9" xfId="0" applyFont="1" applyFill="1" applyBorder="1" applyAlignment="1" applyProtection="1">
      <alignment vertical="center"/>
      <protection hidden="1"/>
    </xf>
    <xf numFmtId="0" fontId="7" fillId="4" borderId="25" xfId="0" applyFont="1" applyFill="1" applyBorder="1" applyAlignment="1" applyProtection="1">
      <alignment horizontal="left" vertical="top" wrapText="1"/>
      <protection locked="0"/>
    </xf>
    <xf numFmtId="0" fontId="7" fillId="4" borderId="63" xfId="0" applyFont="1" applyFill="1" applyBorder="1" applyAlignment="1" applyProtection="1">
      <alignment horizontal="left" vertical="top" wrapText="1"/>
      <protection locked="0"/>
    </xf>
    <xf numFmtId="0" fontId="7" fillId="4" borderId="24" xfId="0" applyFont="1" applyFill="1" applyBorder="1" applyAlignment="1" applyProtection="1">
      <alignment horizontal="left" vertical="top" wrapText="1"/>
      <protection locked="0"/>
    </xf>
    <xf numFmtId="0" fontId="7" fillId="4" borderId="53" xfId="0" applyFont="1" applyFill="1" applyBorder="1" applyAlignment="1" applyProtection="1">
      <alignment horizontal="left" vertical="top" wrapText="1"/>
      <protection locked="0"/>
    </xf>
    <xf numFmtId="0" fontId="7" fillId="4" borderId="86" xfId="0" applyFont="1" applyFill="1" applyBorder="1" applyAlignment="1" applyProtection="1">
      <alignment horizontal="left" vertical="top" wrapText="1"/>
      <protection locked="0"/>
    </xf>
    <xf numFmtId="0" fontId="7" fillId="4" borderId="51" xfId="0" applyFont="1" applyFill="1" applyBorder="1" applyAlignment="1" applyProtection="1">
      <alignment horizontal="left" vertical="top" wrapText="1"/>
      <protection locked="0"/>
    </xf>
    <xf numFmtId="0" fontId="7" fillId="6" borderId="0" xfId="0" applyFont="1" applyFill="1" applyAlignment="1" applyProtection="1">
      <alignment horizontal="center" vertical="center"/>
      <protection hidden="1"/>
    </xf>
    <xf numFmtId="0" fontId="6" fillId="0" borderId="13" xfId="0" applyFont="1" applyBorder="1" applyAlignment="1" applyProtection="1">
      <alignment vertical="center"/>
      <protection hidden="1"/>
    </xf>
    <xf numFmtId="166" fontId="7" fillId="4" borderId="4" xfId="0" applyNumberFormat="1" applyFont="1" applyFill="1" applyBorder="1" applyAlignment="1" applyProtection="1">
      <alignment horizontal="center" vertical="center"/>
      <protection locked="0"/>
    </xf>
    <xf numFmtId="166" fontId="7" fillId="4" borderId="5" xfId="0" applyNumberFormat="1" applyFont="1" applyFill="1" applyBorder="1" applyAlignment="1" applyProtection="1">
      <alignment horizontal="center" vertical="center"/>
      <protection locked="0"/>
    </xf>
    <xf numFmtId="166" fontId="7" fillId="4" borderId="6" xfId="0" applyNumberFormat="1" applyFont="1" applyFill="1" applyBorder="1" applyAlignment="1" applyProtection="1">
      <alignment horizontal="center" vertical="center"/>
      <protection locked="0"/>
    </xf>
    <xf numFmtId="168" fontId="7" fillId="4" borderId="4" xfId="0" applyNumberFormat="1" applyFont="1" applyFill="1" applyBorder="1" applyAlignment="1" applyProtection="1">
      <alignment horizontal="center" vertical="center"/>
      <protection locked="0"/>
    </xf>
    <xf numFmtId="168" fontId="7" fillId="4" borderId="5" xfId="0" applyNumberFormat="1" applyFont="1" applyFill="1" applyBorder="1" applyAlignment="1" applyProtection="1">
      <alignment horizontal="center" vertical="center"/>
      <protection locked="0"/>
    </xf>
    <xf numFmtId="168" fontId="7" fillId="4" borderId="6" xfId="0" applyNumberFormat="1" applyFont="1" applyFill="1" applyBorder="1" applyAlignment="1" applyProtection="1">
      <alignment horizontal="center" vertical="center"/>
      <protection locked="0"/>
    </xf>
    <xf numFmtId="0" fontId="7" fillId="0" borderId="13" xfId="0" applyFont="1" applyBorder="1" applyAlignment="1" applyProtection="1">
      <alignment vertical="center"/>
      <protection hidden="1"/>
    </xf>
    <xf numFmtId="0" fontId="2" fillId="6" borderId="0" xfId="0" applyFont="1" applyFill="1" applyAlignment="1" applyProtection="1">
      <alignment vertical="center"/>
      <protection hidden="1"/>
    </xf>
    <xf numFmtId="0" fontId="5" fillId="6" borderId="0" xfId="0" applyFont="1" applyFill="1" applyAlignment="1" applyProtection="1">
      <alignment vertical="center"/>
      <protection hidden="1"/>
    </xf>
    <xf numFmtId="49" fontId="9" fillId="4" borderId="4" xfId="0" applyNumberFormat="1" applyFont="1" applyFill="1" applyBorder="1" applyAlignment="1" applyProtection="1">
      <alignment horizontal="center" vertical="center"/>
      <protection locked="0" hidden="1"/>
    </xf>
    <xf numFmtId="49" fontId="9" fillId="4" borderId="5" xfId="0" applyNumberFormat="1" applyFont="1" applyFill="1" applyBorder="1" applyAlignment="1" applyProtection="1">
      <alignment horizontal="center" vertical="center"/>
      <protection locked="0" hidden="1"/>
    </xf>
    <xf numFmtId="49" fontId="9" fillId="4" borderId="6" xfId="0" applyNumberFormat="1" applyFont="1" applyFill="1" applyBorder="1" applyAlignment="1" applyProtection="1">
      <alignment horizontal="center" vertical="center"/>
      <protection locked="0" hidden="1"/>
    </xf>
    <xf numFmtId="0" fontId="9" fillId="4" borderId="4" xfId="0" applyFont="1" applyFill="1" applyBorder="1" applyAlignment="1" applyProtection="1">
      <alignment horizontal="center" vertical="center"/>
      <protection locked="0" hidden="1"/>
    </xf>
    <xf numFmtId="0" fontId="9" fillId="4" borderId="5" xfId="0" applyFont="1" applyFill="1" applyBorder="1" applyAlignment="1" applyProtection="1">
      <alignment horizontal="center" vertical="center"/>
      <protection locked="0" hidden="1"/>
    </xf>
    <xf numFmtId="0" fontId="9" fillId="4" borderId="6" xfId="0" applyFont="1" applyFill="1" applyBorder="1" applyAlignment="1" applyProtection="1">
      <alignment horizontal="center" vertical="center"/>
      <protection locked="0" hidden="1"/>
    </xf>
    <xf numFmtId="0" fontId="8" fillId="2" borderId="57" xfId="0" applyFont="1" applyFill="1" applyBorder="1" applyAlignment="1" applyProtection="1">
      <alignment vertical="center"/>
      <protection hidden="1"/>
    </xf>
    <xf numFmtId="0" fontId="8" fillId="2" borderId="5" xfId="0" applyFont="1" applyFill="1" applyBorder="1" applyAlignment="1" applyProtection="1">
      <alignment vertical="center"/>
      <protection hidden="1"/>
    </xf>
    <xf numFmtId="0" fontId="8" fillId="0" borderId="59" xfId="0" applyFont="1" applyBorder="1" applyAlignment="1" applyProtection="1">
      <alignment vertical="center"/>
      <protection hidden="1"/>
    </xf>
    <xf numFmtId="0" fontId="8" fillId="0" borderId="60" xfId="0" applyFont="1" applyBorder="1" applyAlignment="1" applyProtection="1">
      <alignment vertical="center"/>
      <protection hidden="1"/>
    </xf>
    <xf numFmtId="0" fontId="8" fillId="2" borderId="0" xfId="0" applyFont="1" applyFill="1" applyAlignment="1" applyProtection="1">
      <alignment horizontal="center" vertical="center"/>
      <protection hidden="1"/>
    </xf>
    <xf numFmtId="0" fontId="7" fillId="29" borderId="4" xfId="0" applyFont="1" applyFill="1" applyBorder="1" applyAlignment="1" applyProtection="1">
      <alignment horizontal="center" vertical="center"/>
      <protection locked="0"/>
    </xf>
    <xf numFmtId="0" fontId="7" fillId="29" borderId="5" xfId="0" applyFont="1" applyFill="1" applyBorder="1" applyAlignment="1" applyProtection="1">
      <alignment horizontal="center" vertical="center"/>
      <protection locked="0"/>
    </xf>
    <xf numFmtId="0" fontId="7" fillId="29" borderId="6" xfId="0" applyFont="1" applyFill="1" applyBorder="1" applyAlignment="1" applyProtection="1">
      <alignment horizontal="center" vertical="center"/>
      <protection locked="0"/>
    </xf>
    <xf numFmtId="0" fontId="7" fillId="26" borderId="4" xfId="0" applyFont="1" applyFill="1" applyBorder="1" applyAlignment="1" applyProtection="1">
      <alignment horizontal="center" vertical="center"/>
      <protection locked="0"/>
    </xf>
    <xf numFmtId="0" fontId="7" fillId="26" borderId="5" xfId="0" applyFont="1" applyFill="1" applyBorder="1" applyAlignment="1" applyProtection="1">
      <alignment horizontal="center" vertical="center"/>
      <protection locked="0"/>
    </xf>
    <xf numFmtId="0" fontId="7" fillId="26" borderId="6" xfId="0" applyFont="1" applyFill="1" applyBorder="1" applyAlignment="1" applyProtection="1">
      <alignment horizontal="center" vertical="center"/>
      <protection locked="0"/>
    </xf>
    <xf numFmtId="0" fontId="0" fillId="6" borderId="0" xfId="0" applyFill="1" applyAlignment="1" applyProtection="1">
      <alignment horizontal="center" vertical="center"/>
      <protection hidden="1"/>
    </xf>
    <xf numFmtId="0" fontId="7" fillId="4" borderId="59"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4" borderId="61" xfId="0" applyFont="1" applyFill="1" applyBorder="1" applyAlignment="1" applyProtection="1">
      <alignment horizontal="center" vertical="center"/>
      <protection locked="0"/>
    </xf>
    <xf numFmtId="0" fontId="8" fillId="0" borderId="85" xfId="0" applyFont="1" applyBorder="1" applyAlignment="1" applyProtection="1">
      <alignment vertical="center"/>
      <protection hidden="1"/>
    </xf>
    <xf numFmtId="0" fontId="8" fillId="0" borderId="86" xfId="0" applyFont="1" applyBorder="1" applyAlignment="1" applyProtection="1">
      <alignment vertical="center"/>
      <protection hidden="1"/>
    </xf>
    <xf numFmtId="0" fontId="7" fillId="4" borderId="85" xfId="0" applyFont="1" applyFill="1" applyBorder="1" applyAlignment="1" applyProtection="1">
      <alignment horizontal="center" vertical="center"/>
      <protection locked="0"/>
    </xf>
    <xf numFmtId="0" fontId="7" fillId="4" borderId="86" xfId="0" applyFont="1" applyFill="1" applyBorder="1" applyAlignment="1" applyProtection="1">
      <alignment horizontal="center" vertical="center"/>
      <protection locked="0"/>
    </xf>
    <xf numFmtId="0" fontId="7" fillId="4" borderId="87"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8" fillId="2" borderId="0" xfId="0" applyFont="1" applyFill="1" applyAlignment="1" applyProtection="1">
      <alignment horizontal="left" vertical="center" wrapText="1"/>
      <protection hidden="1"/>
    </xf>
    <xf numFmtId="0" fontId="8" fillId="2" borderId="0" xfId="0" applyFont="1" applyFill="1" applyAlignment="1" applyProtection="1">
      <alignment horizontal="right" vertical="center" wrapText="1" indent="1"/>
      <protection hidden="1"/>
    </xf>
    <xf numFmtId="0" fontId="7" fillId="35" borderId="4" xfId="0" applyFont="1" applyFill="1" applyBorder="1" applyAlignment="1" applyProtection="1">
      <alignment horizontal="center" vertical="center"/>
      <protection locked="0"/>
    </xf>
    <xf numFmtId="0" fontId="7" fillId="35" borderId="5" xfId="0" applyFont="1" applyFill="1" applyBorder="1" applyAlignment="1" applyProtection="1">
      <alignment horizontal="center" vertical="center"/>
      <protection locked="0"/>
    </xf>
    <xf numFmtId="0" fontId="7" fillId="35" borderId="6" xfId="0" applyFont="1" applyFill="1" applyBorder="1" applyAlignment="1" applyProtection="1">
      <alignment horizontal="center" vertical="center"/>
      <protection locked="0"/>
    </xf>
    <xf numFmtId="0" fontId="8" fillId="2" borderId="0" xfId="0" applyFont="1" applyFill="1" applyAlignment="1" applyProtection="1">
      <alignment vertical="top"/>
      <protection hidden="1"/>
    </xf>
    <xf numFmtId="0" fontId="10" fillId="4" borderId="25" xfId="0" applyFont="1" applyFill="1" applyBorder="1" applyAlignment="1" applyProtection="1">
      <alignment horizontal="left" vertical="top" wrapText="1"/>
      <protection locked="0" hidden="1"/>
    </xf>
    <xf numFmtId="0" fontId="10" fillId="4" borderId="63" xfId="0" applyFont="1" applyFill="1" applyBorder="1" applyAlignment="1" applyProtection="1">
      <alignment horizontal="left" vertical="top" wrapText="1"/>
      <protection locked="0" hidden="1"/>
    </xf>
    <xf numFmtId="0" fontId="10" fillId="4" borderId="24" xfId="0" applyFont="1" applyFill="1" applyBorder="1" applyAlignment="1" applyProtection="1">
      <alignment horizontal="left" vertical="top" wrapText="1"/>
      <protection locked="0" hidden="1"/>
    </xf>
    <xf numFmtId="0" fontId="10" fillId="4" borderId="52" xfId="0" applyFont="1" applyFill="1" applyBorder="1" applyAlignment="1" applyProtection="1">
      <alignment horizontal="left" vertical="top" wrapText="1"/>
      <protection locked="0" hidden="1"/>
    </xf>
    <xf numFmtId="0" fontId="10" fillId="4" borderId="0" xfId="0" applyFont="1" applyFill="1" applyAlignment="1" applyProtection="1">
      <alignment horizontal="left" vertical="top" wrapText="1"/>
      <protection locked="0" hidden="1"/>
    </xf>
    <xf numFmtId="0" fontId="10" fillId="4" borderId="9" xfId="0" applyFont="1" applyFill="1" applyBorder="1" applyAlignment="1" applyProtection="1">
      <alignment horizontal="left" vertical="top" wrapText="1"/>
      <protection locked="0" hidden="1"/>
    </xf>
    <xf numFmtId="0" fontId="10" fillId="4" borderId="53" xfId="0" applyFont="1" applyFill="1" applyBorder="1" applyAlignment="1" applyProtection="1">
      <alignment horizontal="left" vertical="top" wrapText="1"/>
      <protection locked="0" hidden="1"/>
    </xf>
    <xf numFmtId="0" fontId="10" fillId="4" borderId="86" xfId="0" applyFont="1" applyFill="1" applyBorder="1" applyAlignment="1" applyProtection="1">
      <alignment horizontal="left" vertical="top" wrapText="1"/>
      <protection locked="0" hidden="1"/>
    </xf>
    <xf numFmtId="0" fontId="10" fillId="4" borderId="51" xfId="0" applyFont="1" applyFill="1" applyBorder="1" applyAlignment="1" applyProtection="1">
      <alignment horizontal="left" vertical="top" wrapText="1"/>
      <protection locked="0" hidden="1"/>
    </xf>
    <xf numFmtId="0" fontId="7" fillId="24" borderId="4" xfId="0" applyFont="1" applyFill="1" applyBorder="1" applyAlignment="1" applyProtection="1">
      <alignment horizontal="center" vertical="center"/>
      <protection locked="0"/>
    </xf>
    <xf numFmtId="0" fontId="7" fillId="24" borderId="5" xfId="0" applyFont="1" applyFill="1" applyBorder="1" applyAlignment="1" applyProtection="1">
      <alignment horizontal="center" vertical="center"/>
      <protection locked="0"/>
    </xf>
    <xf numFmtId="0" fontId="7" fillId="24" borderId="6" xfId="0" applyFont="1" applyFill="1" applyBorder="1" applyAlignment="1" applyProtection="1">
      <alignment horizontal="center" vertical="center"/>
      <protection locked="0"/>
    </xf>
    <xf numFmtId="0" fontId="8" fillId="5" borderId="35" xfId="0" applyFont="1" applyFill="1" applyBorder="1" applyAlignment="1" applyProtection="1">
      <alignment horizontal="center" vertical="center"/>
      <protection hidden="1"/>
    </xf>
    <xf numFmtId="0" fontId="8" fillId="5" borderId="36" xfId="0" applyFont="1" applyFill="1" applyBorder="1" applyAlignment="1" applyProtection="1">
      <alignment horizontal="center" vertical="center"/>
      <protection hidden="1"/>
    </xf>
    <xf numFmtId="0" fontId="8" fillId="5" borderId="37" xfId="0" applyFont="1" applyFill="1" applyBorder="1" applyAlignment="1" applyProtection="1">
      <alignment horizontal="center" vertical="center"/>
      <protection hidden="1"/>
    </xf>
    <xf numFmtId="0" fontId="8" fillId="5" borderId="41" xfId="0" applyFont="1" applyFill="1" applyBorder="1" applyAlignment="1" applyProtection="1">
      <alignment horizontal="center" vertical="center"/>
      <protection hidden="1"/>
    </xf>
    <xf numFmtId="0" fontId="7" fillId="4" borderId="52" xfId="0" applyFont="1" applyFill="1" applyBorder="1" applyAlignment="1" applyProtection="1">
      <alignment horizontal="left" vertical="top" wrapText="1"/>
      <protection locked="0"/>
    </xf>
    <xf numFmtId="0" fontId="7" fillId="4" borderId="0" xfId="0" applyFont="1" applyFill="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0" fillId="2" borderId="0" xfId="0" applyFont="1" applyFill="1" applyAlignment="1" applyProtection="1">
      <alignment horizontal="left" vertical="center" wrapText="1"/>
      <protection hidden="1"/>
    </xf>
    <xf numFmtId="0" fontId="3" fillId="6" borderId="14" xfId="0" applyFont="1" applyFill="1" applyBorder="1" applyAlignment="1" applyProtection="1">
      <alignment vertical="center"/>
      <protection hidden="1"/>
    </xf>
    <xf numFmtId="0" fontId="3" fillId="6" borderId="15" xfId="0" applyFont="1" applyFill="1" applyBorder="1" applyAlignment="1" applyProtection="1">
      <alignment vertical="center"/>
      <protection hidden="1"/>
    </xf>
    <xf numFmtId="0" fontId="3" fillId="6" borderId="16" xfId="0" applyFont="1" applyFill="1" applyBorder="1" applyAlignment="1" applyProtection="1">
      <alignment vertical="center"/>
      <protection hidden="1"/>
    </xf>
    <xf numFmtId="0" fontId="3" fillId="27" borderId="71" xfId="0" applyFont="1" applyFill="1" applyBorder="1" applyAlignment="1" applyProtection="1">
      <alignment horizontal="center" vertical="center"/>
      <protection hidden="1"/>
    </xf>
    <xf numFmtId="0" fontId="3" fillId="27" borderId="72" xfId="0" applyFont="1" applyFill="1" applyBorder="1" applyAlignment="1" applyProtection="1">
      <alignment horizontal="center" vertical="center"/>
      <protection hidden="1"/>
    </xf>
    <xf numFmtId="0" fontId="3" fillId="27" borderId="73" xfId="0" applyFont="1" applyFill="1" applyBorder="1" applyAlignment="1" applyProtection="1">
      <alignment horizontal="center" vertical="center"/>
      <protection hidden="1"/>
    </xf>
    <xf numFmtId="0" fontId="0" fillId="4" borderId="6"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7" borderId="104" xfId="0" applyFill="1" applyBorder="1" applyAlignment="1" applyProtection="1">
      <alignment horizontal="center" vertical="center"/>
      <protection hidden="1"/>
    </xf>
    <xf numFmtId="0" fontId="3" fillId="27" borderId="57" xfId="0" applyFont="1" applyFill="1" applyBorder="1" applyAlignment="1" applyProtection="1">
      <alignment horizontal="center" vertical="center"/>
      <protection hidden="1"/>
    </xf>
    <xf numFmtId="0" fontId="3" fillId="27" borderId="5" xfId="0" applyFont="1" applyFill="1" applyBorder="1" applyAlignment="1" applyProtection="1">
      <alignment horizontal="center" vertical="center"/>
      <protection hidden="1"/>
    </xf>
    <xf numFmtId="0" fontId="3" fillId="27" borderId="58" xfId="0" applyFont="1" applyFill="1" applyBorder="1" applyAlignment="1" applyProtection="1">
      <alignment horizontal="center" vertical="center"/>
      <protection hidden="1"/>
    </xf>
    <xf numFmtId="0" fontId="0" fillId="7" borderId="116" xfId="0" applyFill="1" applyBorder="1" applyAlignment="1" applyProtection="1">
      <alignment horizontal="center" vertical="center"/>
      <protection hidden="1"/>
    </xf>
    <xf numFmtId="0" fontId="0" fillId="7" borderId="105" xfId="0" applyFill="1" applyBorder="1" applyAlignment="1" applyProtection="1">
      <alignment horizontal="center" vertical="center"/>
      <protection hidden="1"/>
    </xf>
    <xf numFmtId="0" fontId="4" fillId="0" borderId="31" xfId="0" applyFont="1" applyBorder="1" applyAlignment="1" applyProtection="1">
      <alignment horizontal="left" vertical="center" indent="2"/>
      <protection hidden="1"/>
    </xf>
    <xf numFmtId="0" fontId="4" fillId="0" borderId="12" xfId="0" applyFont="1" applyBorder="1" applyAlignment="1" applyProtection="1">
      <alignment horizontal="left" vertical="center" indent="2"/>
      <protection hidden="1"/>
    </xf>
    <xf numFmtId="0" fontId="4" fillId="0" borderId="32" xfId="0" applyFont="1" applyBorder="1" applyAlignment="1" applyProtection="1">
      <alignment horizontal="left" vertical="center" indent="2"/>
      <protection hidden="1"/>
    </xf>
    <xf numFmtId="0" fontId="0" fillId="7" borderId="19" xfId="0" applyFill="1" applyBorder="1" applyAlignment="1" applyProtection="1">
      <alignment horizontal="center" vertical="center"/>
      <protection hidden="1"/>
    </xf>
    <xf numFmtId="0" fontId="0" fillId="7" borderId="15" xfId="0" applyFill="1" applyBorder="1" applyAlignment="1" applyProtection="1">
      <alignment horizontal="center" vertical="center"/>
      <protection hidden="1"/>
    </xf>
    <xf numFmtId="0" fontId="0" fillId="7" borderId="47" xfId="0" applyFill="1" applyBorder="1" applyAlignment="1" applyProtection="1">
      <alignment horizontal="center" vertical="center"/>
      <protection hidden="1"/>
    </xf>
    <xf numFmtId="0" fontId="0" fillId="7" borderId="39" xfId="0" applyFill="1" applyBorder="1" applyAlignment="1" applyProtection="1">
      <alignment horizontal="center" vertical="center"/>
      <protection hidden="1"/>
    </xf>
    <xf numFmtId="0" fontId="0" fillId="7" borderId="14" xfId="0" applyFill="1" applyBorder="1" applyAlignment="1" applyProtection="1">
      <alignment horizontal="center" vertical="center"/>
      <protection hidden="1"/>
    </xf>
    <xf numFmtId="0" fontId="0" fillId="7" borderId="16" xfId="0" applyFill="1" applyBorder="1" applyAlignment="1" applyProtection="1">
      <alignment horizontal="center" vertical="center"/>
      <protection hidden="1"/>
    </xf>
    <xf numFmtId="0" fontId="0" fillId="7" borderId="38" xfId="0" applyFill="1" applyBorder="1" applyAlignment="1" applyProtection="1">
      <alignment horizontal="center" vertical="center"/>
      <protection hidden="1"/>
    </xf>
    <xf numFmtId="0" fontId="0" fillId="7" borderId="40" xfId="0" applyFill="1" applyBorder="1" applyAlignment="1" applyProtection="1">
      <alignment horizontal="center" vertical="center"/>
      <protection hidden="1"/>
    </xf>
    <xf numFmtId="0" fontId="4" fillId="11" borderId="113" xfId="0" applyFont="1" applyFill="1" applyBorder="1" applyAlignment="1" applyProtection="1">
      <alignment horizontal="center" vertical="center" wrapText="1"/>
      <protection hidden="1"/>
    </xf>
    <xf numFmtId="0" fontId="4" fillId="11" borderId="79" xfId="0" applyFont="1" applyFill="1" applyBorder="1" applyAlignment="1" applyProtection="1">
      <alignment horizontal="center" vertical="center" wrapText="1"/>
      <protection hidden="1"/>
    </xf>
    <xf numFmtId="0" fontId="4" fillId="11" borderId="80" xfId="0" applyFont="1" applyFill="1" applyBorder="1" applyAlignment="1" applyProtection="1">
      <alignment horizontal="center" vertical="center" wrapText="1"/>
      <protection hidden="1"/>
    </xf>
    <xf numFmtId="0" fontId="4" fillId="11" borderId="30" xfId="0" applyFont="1" applyFill="1" applyBorder="1" applyAlignment="1" applyProtection="1">
      <alignment horizontal="center" vertical="center" wrapText="1"/>
      <protection hidden="1"/>
    </xf>
    <xf numFmtId="0" fontId="4" fillId="11" borderId="69" xfId="0" applyFont="1" applyFill="1" applyBorder="1" applyAlignment="1" applyProtection="1">
      <alignment horizontal="center" vertical="center" wrapText="1"/>
      <protection hidden="1"/>
    </xf>
    <xf numFmtId="0" fontId="4" fillId="11" borderId="70" xfId="0" applyFont="1" applyFill="1" applyBorder="1" applyAlignment="1" applyProtection="1">
      <alignment horizontal="center" vertical="center" wrapText="1"/>
      <protection hidden="1"/>
    </xf>
    <xf numFmtId="0" fontId="0" fillId="7" borderId="20"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0" fillId="7" borderId="4" xfId="0" applyFill="1" applyBorder="1" applyAlignment="1" applyProtection="1">
      <alignment horizontal="center" vertical="center"/>
      <protection hidden="1"/>
    </xf>
    <xf numFmtId="0" fontId="0" fillId="7" borderId="17" xfId="0" applyFill="1" applyBorder="1" applyAlignment="1" applyProtection="1">
      <alignment horizontal="center" vertical="center"/>
      <protection hidden="1"/>
    </xf>
    <xf numFmtId="0" fontId="0" fillId="7" borderId="18" xfId="0" applyFill="1" applyBorder="1" applyAlignment="1" applyProtection="1">
      <alignment horizontal="center" vertical="center"/>
      <protection hidden="1"/>
    </xf>
    <xf numFmtId="0" fontId="0" fillId="4" borderId="5" xfId="0" applyFill="1" applyBorder="1" applyAlignment="1" applyProtection="1">
      <alignment horizontal="center" vertical="center"/>
      <protection locked="0"/>
    </xf>
    <xf numFmtId="0" fontId="4" fillId="2" borderId="0" xfId="0" applyFont="1" applyFill="1" applyAlignment="1" applyProtection="1">
      <alignment vertical="center"/>
      <protection hidden="1"/>
    </xf>
    <xf numFmtId="0" fontId="4" fillId="2" borderId="9" xfId="0" applyFont="1" applyFill="1" applyBorder="1" applyAlignment="1" applyProtection="1">
      <alignment vertical="center"/>
      <protection hidden="1"/>
    </xf>
    <xf numFmtId="0" fontId="4" fillId="5" borderId="15" xfId="0" applyFont="1" applyFill="1" applyBorder="1" applyAlignment="1" applyProtection="1">
      <alignment horizontal="center" vertical="center" wrapText="1"/>
      <protection hidden="1"/>
    </xf>
    <xf numFmtId="0" fontId="4" fillId="5" borderId="16" xfId="0" applyFont="1" applyFill="1" applyBorder="1" applyAlignment="1" applyProtection="1">
      <alignment horizontal="center" vertical="center" wrapText="1"/>
      <protection hidden="1"/>
    </xf>
    <xf numFmtId="0" fontId="4" fillId="5" borderId="22" xfId="0" applyFont="1" applyFill="1" applyBorder="1" applyAlignment="1" applyProtection="1">
      <alignment horizontal="center" vertical="center" wrapText="1"/>
      <protection hidden="1"/>
    </xf>
    <xf numFmtId="0" fontId="4" fillId="5" borderId="23" xfId="0" applyFont="1" applyFill="1" applyBorder="1" applyAlignment="1" applyProtection="1">
      <alignment horizontal="center" vertical="center" wrapText="1"/>
      <protection hidden="1"/>
    </xf>
    <xf numFmtId="0" fontId="4" fillId="5" borderId="19" xfId="0" applyFont="1" applyFill="1" applyBorder="1" applyAlignment="1" applyProtection="1">
      <alignment horizontal="center" vertical="center" wrapText="1"/>
      <protection hidden="1"/>
    </xf>
    <xf numFmtId="0" fontId="4" fillId="5" borderId="24" xfId="0" applyFont="1" applyFill="1" applyBorder="1" applyAlignment="1" applyProtection="1">
      <alignment horizontal="center" vertical="center" wrapText="1"/>
      <protection hidden="1"/>
    </xf>
    <xf numFmtId="0" fontId="0" fillId="8" borderId="26" xfId="0" applyFill="1" applyBorder="1" applyAlignment="1" applyProtection="1">
      <alignment horizontal="center" vertical="center"/>
      <protection hidden="1"/>
    </xf>
    <xf numFmtId="0" fontId="0" fillId="8" borderId="27" xfId="0" applyFill="1" applyBorder="1" applyAlignment="1" applyProtection="1">
      <alignment horizontal="center" vertical="center"/>
      <protection hidden="1"/>
    </xf>
    <xf numFmtId="0" fontId="0" fillId="8" borderId="28" xfId="0" applyFill="1" applyBorder="1" applyAlignment="1" applyProtection="1">
      <alignment horizontal="center" vertical="center"/>
      <protection hidden="1"/>
    </xf>
    <xf numFmtId="0" fontId="0" fillId="7" borderId="27" xfId="0" applyFill="1" applyBorder="1" applyAlignment="1" applyProtection="1">
      <alignment horizontal="center" vertical="center"/>
      <protection hidden="1"/>
    </xf>
    <xf numFmtId="0" fontId="4" fillId="5" borderId="51" xfId="0" applyFont="1" applyFill="1" applyBorder="1" applyAlignment="1" applyProtection="1">
      <alignment horizontal="center" vertical="center" wrapText="1"/>
      <protection hidden="1"/>
    </xf>
    <xf numFmtId="0" fontId="4" fillId="5" borderId="11" xfId="0" applyFont="1" applyFill="1" applyBorder="1" applyAlignment="1" applyProtection="1">
      <alignment horizontal="center" vertical="center" wrapText="1"/>
      <protection hidden="1"/>
    </xf>
    <xf numFmtId="0" fontId="0" fillId="4" borderId="33"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4" fillId="0" borderId="17" xfId="0" applyFont="1" applyBorder="1" applyAlignment="1" applyProtection="1">
      <alignment horizontal="left" vertical="center" indent="2"/>
      <protection hidden="1"/>
    </xf>
    <xf numFmtId="0" fontId="4" fillId="0" borderId="10" xfId="0" applyFont="1" applyBorder="1" applyAlignment="1" applyProtection="1">
      <alignment horizontal="left" vertical="center" indent="2"/>
      <protection hidden="1"/>
    </xf>
    <xf numFmtId="0" fontId="4" fillId="0" borderId="18" xfId="0" applyFont="1" applyBorder="1" applyAlignment="1" applyProtection="1">
      <alignment horizontal="left" vertical="center" indent="2"/>
      <protection hidden="1"/>
    </xf>
    <xf numFmtId="0" fontId="0" fillId="27" borderId="105" xfId="0" applyFill="1" applyBorder="1" applyAlignment="1" applyProtection="1">
      <alignment horizontal="center" vertical="center"/>
      <protection hidden="1"/>
    </xf>
    <xf numFmtId="0" fontId="8" fillId="10" borderId="57" xfId="0" applyFont="1" applyFill="1" applyBorder="1" applyAlignment="1" applyProtection="1">
      <alignment horizontal="left" vertical="center" indent="1"/>
      <protection hidden="1"/>
    </xf>
    <xf numFmtId="0" fontId="8" fillId="10" borderId="5" xfId="0" applyFont="1" applyFill="1" applyBorder="1" applyAlignment="1" applyProtection="1">
      <alignment horizontal="left" vertical="center" indent="1"/>
      <protection hidden="1"/>
    </xf>
    <xf numFmtId="0" fontId="8" fillId="10" borderId="58" xfId="0" applyFont="1" applyFill="1" applyBorder="1" applyAlignment="1" applyProtection="1">
      <alignment horizontal="left" vertical="center" indent="1"/>
      <protection hidden="1"/>
    </xf>
    <xf numFmtId="0" fontId="4" fillId="7" borderId="26" xfId="0" applyFont="1" applyFill="1" applyBorder="1" applyAlignment="1" applyProtection="1">
      <alignment horizontal="right" vertical="center" indent="1"/>
      <protection hidden="1"/>
    </xf>
    <xf numFmtId="0" fontId="4" fillId="7" borderId="27" xfId="0" applyFont="1" applyFill="1" applyBorder="1" applyAlignment="1" applyProtection="1">
      <alignment horizontal="right" vertical="center" indent="1"/>
      <protection hidden="1"/>
    </xf>
    <xf numFmtId="0" fontId="4" fillId="7" borderId="28" xfId="0" applyFont="1" applyFill="1" applyBorder="1" applyAlignment="1" applyProtection="1">
      <alignment horizontal="right" vertical="center" indent="1"/>
      <protection hidden="1"/>
    </xf>
    <xf numFmtId="0" fontId="0" fillId="7" borderId="29" xfId="0" applyFill="1" applyBorder="1" applyAlignment="1" applyProtection="1">
      <alignment horizontal="center" vertical="center"/>
      <protection hidden="1"/>
    </xf>
    <xf numFmtId="0" fontId="0" fillId="7" borderId="101" xfId="0" applyFill="1" applyBorder="1" applyAlignment="1" applyProtection="1">
      <alignment horizontal="center" vertical="center"/>
      <protection hidden="1"/>
    </xf>
    <xf numFmtId="0" fontId="0" fillId="7" borderId="98" xfId="0" applyFill="1" applyBorder="1" applyAlignment="1" applyProtection="1">
      <alignment horizontal="center" vertical="center"/>
      <protection hidden="1"/>
    </xf>
    <xf numFmtId="0" fontId="0" fillId="7" borderId="99" xfId="0" applyFill="1" applyBorder="1" applyAlignment="1" applyProtection="1">
      <alignment horizontal="center" vertical="center"/>
      <protection hidden="1"/>
    </xf>
    <xf numFmtId="0" fontId="8" fillId="10" borderId="85" xfId="0" applyFont="1" applyFill="1" applyBorder="1" applyAlignment="1" applyProtection="1">
      <alignment horizontal="left" vertical="center" indent="1"/>
      <protection hidden="1"/>
    </xf>
    <xf numFmtId="0" fontId="8" fillId="10" borderId="86" xfId="0" applyFont="1" applyFill="1" applyBorder="1" applyAlignment="1" applyProtection="1">
      <alignment horizontal="left" vertical="center" indent="1"/>
      <protection hidden="1"/>
    </xf>
    <xf numFmtId="0" fontId="8" fillId="10" borderId="87" xfId="0" applyFont="1" applyFill="1" applyBorder="1" applyAlignment="1" applyProtection="1">
      <alignment horizontal="left" vertical="center" indent="1"/>
      <protection hidden="1"/>
    </xf>
    <xf numFmtId="0" fontId="0" fillId="27" borderId="104" xfId="0" applyFill="1" applyBorder="1" applyAlignment="1" applyProtection="1">
      <alignment horizontal="center" vertical="center"/>
      <protection hidden="1"/>
    </xf>
    <xf numFmtId="0" fontId="2" fillId="6" borderId="0" xfId="0" applyFont="1" applyFill="1" applyAlignment="1" applyProtection="1">
      <alignment horizontal="left" vertical="center"/>
      <protection hidden="1"/>
    </xf>
    <xf numFmtId="0" fontId="4" fillId="5" borderId="14" xfId="0" applyFont="1" applyFill="1" applyBorder="1" applyAlignment="1" applyProtection="1">
      <alignment horizontal="center" vertical="center"/>
      <protection hidden="1"/>
    </xf>
    <xf numFmtId="0" fontId="4" fillId="5" borderId="15" xfId="0" applyFont="1" applyFill="1" applyBorder="1" applyAlignment="1" applyProtection="1">
      <alignment horizontal="center" vertical="center"/>
      <protection hidden="1"/>
    </xf>
    <xf numFmtId="0" fontId="4" fillId="5" borderId="16" xfId="0" applyFont="1" applyFill="1" applyBorder="1" applyAlignment="1" applyProtection="1">
      <alignment horizontal="center" vertical="center"/>
      <protection hidden="1"/>
    </xf>
    <xf numFmtId="0" fontId="4" fillId="5" borderId="38" xfId="0" applyFont="1" applyFill="1" applyBorder="1" applyAlignment="1" applyProtection="1">
      <alignment horizontal="center" vertical="center"/>
      <protection hidden="1"/>
    </xf>
    <xf numFmtId="0" fontId="4" fillId="5" borderId="39" xfId="0" applyFont="1" applyFill="1" applyBorder="1" applyAlignment="1" applyProtection="1">
      <alignment horizontal="center" vertical="center"/>
      <protection hidden="1"/>
    </xf>
    <xf numFmtId="0" fontId="4" fillId="5" borderId="40" xfId="0" applyFont="1" applyFill="1" applyBorder="1" applyAlignment="1" applyProtection="1">
      <alignment horizontal="center" vertical="center"/>
      <protection hidden="1"/>
    </xf>
    <xf numFmtId="0" fontId="4" fillId="5" borderId="47" xfId="0" applyFont="1" applyFill="1" applyBorder="1" applyAlignment="1" applyProtection="1">
      <alignment horizontal="center" vertical="center" wrapText="1"/>
      <protection hidden="1"/>
    </xf>
    <xf numFmtId="0" fontId="4" fillId="5" borderId="39"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4" fillId="5" borderId="14" xfId="0" applyFont="1" applyFill="1" applyBorder="1" applyAlignment="1" applyProtection="1">
      <alignment horizontal="center" vertical="center" wrapText="1"/>
      <protection hidden="1"/>
    </xf>
    <xf numFmtId="0" fontId="4" fillId="5" borderId="38" xfId="0" applyFont="1" applyFill="1" applyBorder="1" applyAlignment="1" applyProtection="1">
      <alignment horizontal="center" vertical="center" wrapText="1"/>
      <protection hidden="1"/>
    </xf>
    <xf numFmtId="0" fontId="4" fillId="5" borderId="40" xfId="0" applyFont="1" applyFill="1" applyBorder="1" applyAlignment="1" applyProtection="1">
      <alignment horizontal="center" vertical="center" wrapText="1"/>
      <protection hidden="1"/>
    </xf>
    <xf numFmtId="0" fontId="0" fillId="7" borderId="97" xfId="0" applyFill="1" applyBorder="1" applyAlignment="1" applyProtection="1">
      <alignment horizontal="center" vertical="center"/>
      <protection hidden="1"/>
    </xf>
    <xf numFmtId="0" fontId="0" fillId="7" borderId="100" xfId="0" applyFill="1" applyBorder="1" applyAlignment="1" applyProtection="1">
      <alignment horizontal="center" vertical="center"/>
      <protection hidden="1"/>
    </xf>
    <xf numFmtId="0" fontId="8" fillId="10" borderId="71" xfId="0" applyFont="1" applyFill="1" applyBorder="1" applyAlignment="1" applyProtection="1">
      <alignment horizontal="left" vertical="center" indent="1"/>
      <protection hidden="1"/>
    </xf>
    <xf numFmtId="0" fontId="8" fillId="10" borderId="72" xfId="0" applyFont="1" applyFill="1" applyBorder="1" applyAlignment="1" applyProtection="1">
      <alignment horizontal="left" vertical="center" indent="1"/>
      <protection hidden="1"/>
    </xf>
    <xf numFmtId="0" fontId="8" fillId="10" borderId="73" xfId="0" applyFont="1" applyFill="1" applyBorder="1" applyAlignment="1" applyProtection="1">
      <alignment horizontal="left" vertical="center" indent="1"/>
      <protection hidden="1"/>
    </xf>
    <xf numFmtId="0" fontId="4" fillId="5" borderId="21" xfId="0" applyFont="1" applyFill="1" applyBorder="1" applyAlignment="1" applyProtection="1">
      <alignment horizontal="center" vertical="center" wrapText="1"/>
      <protection hidden="1"/>
    </xf>
    <xf numFmtId="0" fontId="0" fillId="5" borderId="14" xfId="0" applyFill="1" applyBorder="1" applyAlignment="1" applyProtection="1">
      <alignment horizontal="center" vertical="center"/>
      <protection hidden="1"/>
    </xf>
    <xf numFmtId="0" fontId="0" fillId="5" borderId="15" xfId="0" applyFill="1" applyBorder="1" applyAlignment="1" applyProtection="1">
      <alignment horizontal="center" vertical="center"/>
      <protection hidden="1"/>
    </xf>
    <xf numFmtId="0" fontId="0" fillId="5" borderId="20" xfId="0" applyFill="1" applyBorder="1" applyAlignment="1" applyProtection="1">
      <alignment horizontal="center" vertical="center"/>
      <protection hidden="1"/>
    </xf>
    <xf numFmtId="0" fontId="0" fillId="5" borderId="21" xfId="0" applyFill="1" applyBorder="1" applyAlignment="1" applyProtection="1">
      <alignment horizontal="center" vertical="center"/>
      <protection hidden="1"/>
    </xf>
    <xf numFmtId="0" fontId="0" fillId="5" borderId="22" xfId="0" applyFill="1" applyBorder="1" applyAlignment="1" applyProtection="1">
      <alignment horizontal="center" vertical="center"/>
      <protection hidden="1"/>
    </xf>
    <xf numFmtId="0" fontId="0" fillId="5" borderId="25" xfId="0" applyFill="1" applyBorder="1" applyAlignment="1" applyProtection="1">
      <alignment horizontal="center" vertical="center"/>
      <protection hidden="1"/>
    </xf>
    <xf numFmtId="0" fontId="4" fillId="0" borderId="14" xfId="0" applyFont="1" applyBorder="1" applyAlignment="1" applyProtection="1">
      <alignment horizontal="left" vertical="center" wrapText="1"/>
      <protection hidden="1"/>
    </xf>
    <xf numFmtId="0" fontId="4" fillId="0" borderId="15" xfId="0" applyFont="1" applyBorder="1" applyAlignment="1" applyProtection="1">
      <alignment horizontal="left" vertical="center" wrapText="1"/>
      <protection hidden="1"/>
    </xf>
    <xf numFmtId="0" fontId="4" fillId="0" borderId="16" xfId="0" applyFont="1" applyBorder="1" applyAlignment="1" applyProtection="1">
      <alignment horizontal="left" vertical="center" wrapText="1"/>
      <protection hidden="1"/>
    </xf>
    <xf numFmtId="0" fontId="4" fillId="0" borderId="17"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8" xfId="0" applyFont="1" applyBorder="1" applyAlignment="1" applyProtection="1">
      <alignment horizontal="left" vertical="center" wrapText="1"/>
      <protection hidden="1"/>
    </xf>
    <xf numFmtId="0" fontId="0" fillId="7" borderId="6" xfId="0" applyFill="1" applyBorder="1" applyAlignment="1" applyProtection="1">
      <alignment horizontal="center" vertical="center"/>
      <protection hidden="1"/>
    </xf>
    <xf numFmtId="0" fontId="4" fillId="21" borderId="0" xfId="0" applyFont="1" applyFill="1" applyAlignment="1" applyProtection="1">
      <alignment vertical="center"/>
      <protection hidden="1"/>
    </xf>
    <xf numFmtId="0" fontId="0" fillId="17" borderId="4" xfId="0" applyFill="1" applyBorder="1" applyAlignment="1" applyProtection="1">
      <alignment horizontal="center" vertical="center"/>
      <protection locked="0"/>
    </xf>
    <xf numFmtId="0" fontId="0" fillId="17" borderId="5" xfId="0" applyFill="1" applyBorder="1" applyAlignment="1" applyProtection="1">
      <alignment horizontal="center" vertical="center"/>
      <protection locked="0"/>
    </xf>
    <xf numFmtId="0" fontId="0" fillId="17" borderId="6" xfId="0" applyFill="1" applyBorder="1" applyAlignment="1" applyProtection="1">
      <alignment horizontal="center" vertical="center"/>
      <protection locked="0"/>
    </xf>
    <xf numFmtId="0" fontId="4" fillId="0" borderId="74" xfId="0" applyFont="1" applyBorder="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4" fillId="0" borderId="75" xfId="0" applyFont="1" applyBorder="1" applyAlignment="1" applyProtection="1">
      <alignment horizontal="left" vertical="center" wrapText="1"/>
      <protection hidden="1"/>
    </xf>
    <xf numFmtId="0" fontId="4" fillId="0" borderId="68" xfId="0" applyFont="1" applyBorder="1" applyAlignment="1" applyProtection="1">
      <alignment horizontal="left" vertical="center" wrapText="1"/>
      <protection hidden="1"/>
    </xf>
    <xf numFmtId="0" fontId="4" fillId="0" borderId="69" xfId="0" applyFont="1" applyBorder="1" applyAlignment="1" applyProtection="1">
      <alignment horizontal="left" vertical="center" wrapText="1"/>
      <protection hidden="1"/>
    </xf>
    <xf numFmtId="0" fontId="4" fillId="0" borderId="70" xfId="0" applyFont="1" applyBorder="1" applyAlignment="1" applyProtection="1">
      <alignment horizontal="left" vertical="center" wrapText="1"/>
      <protection hidden="1"/>
    </xf>
    <xf numFmtId="0" fontId="0" fillId="7" borderId="74" xfId="0" applyFill="1" applyBorder="1" applyAlignment="1" applyProtection="1">
      <alignment horizontal="center" vertical="center"/>
      <protection hidden="1"/>
    </xf>
    <xf numFmtId="0" fontId="0" fillId="7" borderId="0" xfId="0" applyFill="1" applyAlignment="1" applyProtection="1">
      <alignment horizontal="center" vertical="center"/>
      <protection hidden="1"/>
    </xf>
    <xf numFmtId="0" fontId="0" fillId="7" borderId="9" xfId="0" applyFill="1" applyBorder="1" applyAlignment="1" applyProtection="1">
      <alignment horizontal="center" vertical="center"/>
      <protection hidden="1"/>
    </xf>
    <xf numFmtId="0" fontId="0" fillId="7" borderId="68" xfId="0" applyFill="1" applyBorder="1" applyAlignment="1" applyProtection="1">
      <alignment horizontal="center" vertical="center"/>
      <protection hidden="1"/>
    </xf>
    <xf numFmtId="0" fontId="0" fillId="7" borderId="69" xfId="0" applyFill="1" applyBorder="1" applyAlignment="1" applyProtection="1">
      <alignment horizontal="center" vertical="center"/>
      <protection hidden="1"/>
    </xf>
    <xf numFmtId="0" fontId="0" fillId="7" borderId="52" xfId="0" applyFill="1" applyBorder="1" applyAlignment="1" applyProtection="1">
      <alignment horizontal="center" vertical="center"/>
      <protection hidden="1"/>
    </xf>
    <xf numFmtId="0" fontId="0" fillId="7" borderId="30" xfId="0" applyFill="1" applyBorder="1" applyAlignment="1" applyProtection="1">
      <alignment horizontal="center" vertical="center"/>
      <protection hidden="1"/>
    </xf>
    <xf numFmtId="0" fontId="0" fillId="7" borderId="75" xfId="0" applyFill="1" applyBorder="1" applyAlignment="1" applyProtection="1">
      <alignment horizontal="center" vertical="center"/>
      <protection hidden="1"/>
    </xf>
    <xf numFmtId="0" fontId="0" fillId="7" borderId="70" xfId="0" applyFill="1" applyBorder="1" applyAlignment="1" applyProtection="1">
      <alignment horizontal="center" vertical="center"/>
      <protection hidden="1"/>
    </xf>
    <xf numFmtId="0" fontId="4" fillId="0" borderId="38" xfId="0" applyFont="1" applyBorder="1" applyAlignment="1" applyProtection="1">
      <alignment horizontal="left" vertical="center" wrapText="1"/>
      <protection hidden="1"/>
    </xf>
    <xf numFmtId="0" fontId="4" fillId="0" borderId="39" xfId="0" applyFont="1" applyBorder="1" applyAlignment="1" applyProtection="1">
      <alignment horizontal="left" vertical="center" wrapText="1"/>
      <protection hidden="1"/>
    </xf>
    <xf numFmtId="0" fontId="4" fillId="0" borderId="40" xfId="0" applyFont="1" applyBorder="1" applyAlignment="1" applyProtection="1">
      <alignment horizontal="left" vertical="center" wrapText="1"/>
      <protection hidden="1"/>
    </xf>
    <xf numFmtId="0" fontId="4" fillId="5" borderId="48" xfId="0" applyFont="1" applyFill="1" applyBorder="1" applyAlignment="1" applyProtection="1">
      <alignment horizontal="center" vertical="center" wrapText="1"/>
      <protection hidden="1"/>
    </xf>
    <xf numFmtId="0" fontId="4" fillId="5" borderId="49" xfId="0" applyFont="1" applyFill="1" applyBorder="1" applyAlignment="1" applyProtection="1">
      <alignment horizontal="center" vertical="center" wrapText="1"/>
      <protection hidden="1"/>
    </xf>
    <xf numFmtId="0" fontId="0" fillId="7" borderId="28" xfId="0" applyFill="1" applyBorder="1" applyAlignment="1" applyProtection="1">
      <alignment horizontal="center" vertical="center"/>
      <protection hidden="1"/>
    </xf>
    <xf numFmtId="0" fontId="4" fillId="5" borderId="35" xfId="0" applyFont="1" applyFill="1" applyBorder="1" applyAlignment="1" applyProtection="1">
      <alignment horizontal="center" vertical="center" wrapText="1"/>
      <protection hidden="1"/>
    </xf>
    <xf numFmtId="0" fontId="4" fillId="5" borderId="36" xfId="0" applyFont="1" applyFill="1" applyBorder="1" applyAlignment="1" applyProtection="1">
      <alignment horizontal="center" vertical="center" wrapText="1"/>
      <protection hidden="1"/>
    </xf>
    <xf numFmtId="0" fontId="4" fillId="5" borderId="37"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0" fillId="7" borderId="50" xfId="0" applyFill="1" applyBorder="1" applyAlignment="1" applyProtection="1">
      <alignment horizontal="center" vertical="center"/>
      <protection hidden="1"/>
    </xf>
    <xf numFmtId="0" fontId="0" fillId="7" borderId="36" xfId="0" applyFill="1" applyBorder="1" applyAlignment="1" applyProtection="1">
      <alignment horizontal="center" vertical="center"/>
      <protection hidden="1"/>
    </xf>
    <xf numFmtId="0" fontId="0" fillId="8" borderId="35" xfId="0" applyFill="1" applyBorder="1" applyAlignment="1" applyProtection="1">
      <alignment horizontal="center" vertical="center"/>
      <protection hidden="1"/>
    </xf>
    <xf numFmtId="0" fontId="0" fillId="8" borderId="36" xfId="0" applyFill="1" applyBorder="1" applyAlignment="1" applyProtection="1">
      <alignment horizontal="center" vertical="center"/>
      <protection hidden="1"/>
    </xf>
    <xf numFmtId="0" fontId="0" fillId="8" borderId="37" xfId="0" applyFill="1" applyBorder="1" applyAlignment="1" applyProtection="1">
      <alignment horizontal="center" vertical="center"/>
      <protection hidden="1"/>
    </xf>
    <xf numFmtId="0" fontId="0" fillId="7" borderId="37" xfId="0" applyFill="1" applyBorder="1" applyAlignment="1" applyProtection="1">
      <alignment horizontal="center" vertical="center"/>
      <protection hidden="1"/>
    </xf>
    <xf numFmtId="0" fontId="8" fillId="5" borderId="113" xfId="0" applyFont="1" applyFill="1" applyBorder="1" applyAlignment="1" applyProtection="1">
      <alignment horizontal="center" vertical="center" wrapText="1"/>
      <protection hidden="1"/>
    </xf>
    <xf numFmtId="0" fontId="8" fillId="5" borderId="79" xfId="0" applyFont="1" applyFill="1" applyBorder="1" applyAlignment="1" applyProtection="1">
      <alignment horizontal="center" vertical="center" wrapText="1"/>
      <protection hidden="1"/>
    </xf>
    <xf numFmtId="0" fontId="8" fillId="5" borderId="46" xfId="0" applyFont="1" applyFill="1" applyBorder="1" applyAlignment="1" applyProtection="1">
      <alignment horizontal="center" vertical="center" wrapText="1"/>
      <protection hidden="1"/>
    </xf>
    <xf numFmtId="0" fontId="8" fillId="5" borderId="52" xfId="0" applyFont="1" applyFill="1" applyBorder="1" applyAlignment="1" applyProtection="1">
      <alignment horizontal="center" vertical="center" wrapText="1"/>
      <protection hidden="1"/>
    </xf>
    <xf numFmtId="0" fontId="8" fillId="5" borderId="0" xfId="0" applyFont="1" applyFill="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30" xfId="0" applyFont="1" applyFill="1" applyBorder="1" applyAlignment="1" applyProtection="1">
      <alignment horizontal="center" vertical="center" wrapText="1"/>
      <protection hidden="1"/>
    </xf>
    <xf numFmtId="0" fontId="8" fillId="5" borderId="69" xfId="0" applyFont="1" applyFill="1" applyBorder="1" applyAlignment="1" applyProtection="1">
      <alignment horizontal="center" vertical="center" wrapText="1"/>
      <protection hidden="1"/>
    </xf>
    <xf numFmtId="0" fontId="8" fillId="5" borderId="29" xfId="0" applyFont="1" applyFill="1" applyBorder="1" applyAlignment="1" applyProtection="1">
      <alignment horizontal="center" vertical="center" wrapText="1"/>
      <protection hidden="1"/>
    </xf>
    <xf numFmtId="44" fontId="7" fillId="4" borderId="47" xfId="1" applyFont="1" applyFill="1" applyBorder="1" applyAlignment="1" applyProtection="1">
      <alignment horizontal="center" vertical="center"/>
      <protection locked="0"/>
    </xf>
    <xf numFmtId="44" fontId="7" fillId="4" borderId="39" xfId="1"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wrapText="1"/>
      <protection hidden="1"/>
    </xf>
    <xf numFmtId="0" fontId="8" fillId="5" borderId="39" xfId="0" applyFont="1" applyFill="1" applyBorder="1" applyAlignment="1" applyProtection="1">
      <alignment horizontal="center" vertical="center" wrapText="1"/>
      <protection hidden="1"/>
    </xf>
    <xf numFmtId="44" fontId="7" fillId="0" borderId="39" xfId="1" applyFont="1" applyFill="1" applyBorder="1" applyAlignment="1" applyProtection="1">
      <alignment horizontal="center" vertical="center"/>
      <protection hidden="1"/>
    </xf>
    <xf numFmtId="44" fontId="7" fillId="0" borderId="40" xfId="1" applyFont="1" applyFill="1" applyBorder="1" applyAlignment="1" applyProtection="1">
      <alignment horizontal="center" vertical="center"/>
      <protection hidden="1"/>
    </xf>
    <xf numFmtId="0" fontId="8" fillId="5" borderId="25" xfId="0" applyFont="1" applyFill="1" applyBorder="1" applyAlignment="1" applyProtection="1">
      <alignment horizontal="center" vertical="center" wrapText="1"/>
      <protection hidden="1"/>
    </xf>
    <xf numFmtId="0" fontId="8" fillId="5" borderId="6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167" fontId="7" fillId="7" borderId="42" xfId="3" applyNumberFormat="1" applyFont="1" applyFill="1" applyBorder="1" applyAlignment="1" applyProtection="1">
      <alignment horizontal="center" vertical="center"/>
      <protection hidden="1"/>
    </xf>
    <xf numFmtId="167" fontId="7" fillId="7" borderId="60" xfId="3" applyNumberFormat="1" applyFont="1" applyFill="1" applyBorder="1" applyAlignment="1" applyProtection="1">
      <alignment horizontal="center" vertical="center"/>
      <protection hidden="1"/>
    </xf>
    <xf numFmtId="167" fontId="7" fillId="7" borderId="47" xfId="3" applyNumberFormat="1" applyFont="1" applyFill="1" applyBorder="1" applyAlignment="1" applyProtection="1">
      <alignment horizontal="center" vertical="center"/>
      <protection hidden="1"/>
    </xf>
    <xf numFmtId="167" fontId="7" fillId="4" borderId="42" xfId="3" applyNumberFormat="1" applyFont="1" applyFill="1" applyBorder="1" applyAlignment="1" applyProtection="1">
      <alignment horizontal="center" vertical="center"/>
      <protection locked="0"/>
    </xf>
    <xf numFmtId="167" fontId="7" fillId="4" borderId="60" xfId="3" applyNumberFormat="1" applyFont="1" applyFill="1" applyBorder="1" applyAlignment="1" applyProtection="1">
      <alignment horizontal="center" vertical="center"/>
      <protection locked="0"/>
    </xf>
    <xf numFmtId="167" fontId="7" fillId="4" borderId="47" xfId="3" applyNumberFormat="1" applyFont="1" applyFill="1" applyBorder="1" applyAlignment="1" applyProtection="1">
      <alignment horizontal="center" vertical="center"/>
      <protection locked="0"/>
    </xf>
    <xf numFmtId="0" fontId="19" fillId="2" borderId="0" xfId="0" applyFont="1" applyFill="1" applyAlignment="1" applyProtection="1">
      <alignment horizontal="left" vertical="center" wrapText="1"/>
      <protection hidden="1"/>
    </xf>
    <xf numFmtId="44" fontId="7" fillId="4" borderId="29" xfId="1" applyFont="1" applyFill="1" applyBorder="1" applyAlignment="1" applyProtection="1">
      <alignment horizontal="center" vertical="center"/>
      <protection locked="0"/>
    </xf>
    <xf numFmtId="44" fontId="7" fillId="4" borderId="27" xfId="1" applyFont="1" applyFill="1" applyBorder="1" applyAlignment="1" applyProtection="1">
      <alignment horizontal="center" vertical="center"/>
      <protection locked="0"/>
    </xf>
    <xf numFmtId="44" fontId="7" fillId="4" borderId="28" xfId="1" applyFont="1" applyFill="1" applyBorder="1" applyAlignment="1" applyProtection="1">
      <alignment horizontal="center" vertical="center"/>
      <protection locked="0"/>
    </xf>
    <xf numFmtId="0" fontId="8" fillId="0" borderId="26" xfId="0" applyFont="1" applyBorder="1" applyAlignment="1" applyProtection="1">
      <alignment horizontal="left" vertical="center"/>
      <protection hidden="1"/>
    </xf>
    <xf numFmtId="0" fontId="8" fillId="0" borderId="27" xfId="0" applyFont="1" applyBorder="1" applyAlignment="1" applyProtection="1">
      <alignment horizontal="left" vertical="center"/>
      <protection hidden="1"/>
    </xf>
    <xf numFmtId="0" fontId="8" fillId="0" borderId="30" xfId="0" applyFont="1" applyBorder="1" applyAlignment="1" applyProtection="1">
      <alignment horizontal="left" vertical="center"/>
      <protection hidden="1"/>
    </xf>
    <xf numFmtId="0" fontId="7" fillId="5" borderId="14" xfId="0" applyFont="1" applyFill="1" applyBorder="1" applyAlignment="1" applyProtection="1">
      <alignment horizontal="center" vertical="center"/>
      <protection hidden="1"/>
    </xf>
    <xf numFmtId="0" fontId="7" fillId="5" borderId="15" xfId="0" applyFont="1" applyFill="1" applyBorder="1" applyAlignment="1" applyProtection="1">
      <alignment horizontal="center" vertical="center"/>
      <protection hidden="1"/>
    </xf>
    <xf numFmtId="0" fontId="7" fillId="5" borderId="20" xfId="0" applyFont="1" applyFill="1" applyBorder="1" applyAlignment="1" applyProtection="1">
      <alignment horizontal="center" vertical="center"/>
      <protection hidden="1"/>
    </xf>
    <xf numFmtId="0" fontId="7" fillId="5" borderId="38" xfId="0" applyFont="1" applyFill="1" applyBorder="1" applyAlignment="1" applyProtection="1">
      <alignment horizontal="center" vertical="center"/>
      <protection hidden="1"/>
    </xf>
    <xf numFmtId="0" fontId="7" fillId="5" borderId="39" xfId="0" applyFont="1" applyFill="1" applyBorder="1" applyAlignment="1" applyProtection="1">
      <alignment horizontal="center" vertical="center"/>
      <protection hidden="1"/>
    </xf>
    <xf numFmtId="0" fontId="7" fillId="5" borderId="42" xfId="0" applyFont="1" applyFill="1" applyBorder="1" applyAlignment="1" applyProtection="1">
      <alignment horizontal="center" vertical="center"/>
      <protection hidden="1"/>
    </xf>
    <xf numFmtId="44" fontId="7" fillId="0" borderId="26" xfId="1" applyFont="1" applyBorder="1" applyAlignment="1" applyProtection="1">
      <alignment horizontal="center" vertical="center"/>
      <protection hidden="1"/>
    </xf>
    <xf numFmtId="44" fontId="7" fillId="0" borderId="27" xfId="1" applyFont="1" applyBorder="1" applyAlignment="1" applyProtection="1">
      <alignment horizontal="center" vertical="center"/>
      <protection hidden="1"/>
    </xf>
    <xf numFmtId="44" fontId="7" fillId="0" borderId="28" xfId="1" applyFont="1" applyBorder="1" applyAlignment="1" applyProtection="1">
      <alignment horizontal="center" vertical="center"/>
      <protection hidden="1"/>
    </xf>
    <xf numFmtId="0" fontId="8" fillId="10" borderId="55" xfId="0" applyFont="1" applyFill="1" applyBorder="1" applyAlignment="1" applyProtection="1">
      <alignment vertical="center"/>
      <protection hidden="1"/>
    </xf>
    <xf numFmtId="0" fontId="8" fillId="10" borderId="56" xfId="0" applyFont="1" applyFill="1" applyBorder="1" applyAlignment="1" applyProtection="1">
      <alignment vertical="center"/>
      <protection hidden="1"/>
    </xf>
    <xf numFmtId="0" fontId="8" fillId="5" borderId="6" xfId="0" applyFont="1" applyFill="1" applyBorder="1" applyAlignment="1" applyProtection="1">
      <alignment horizontal="center" vertical="center" wrapText="1"/>
      <protection hidden="1"/>
    </xf>
    <xf numFmtId="0" fontId="8" fillId="5" borderId="47" xfId="0" applyFont="1" applyFill="1" applyBorder="1" applyAlignment="1" applyProtection="1">
      <alignment horizontal="center" vertical="center" wrapText="1"/>
      <protection hidden="1"/>
    </xf>
    <xf numFmtId="44" fontId="7" fillId="7" borderId="65" xfId="1" applyFont="1" applyFill="1" applyBorder="1" applyAlignment="1" applyProtection="1">
      <alignment horizontal="center" vertical="center"/>
      <protection hidden="1"/>
    </xf>
    <xf numFmtId="44" fontId="7" fillId="7" borderId="66" xfId="1" applyFont="1" applyFill="1" applyBorder="1" applyAlignment="1" applyProtection="1">
      <alignment horizontal="center" vertical="center"/>
      <protection hidden="1"/>
    </xf>
    <xf numFmtId="44" fontId="7" fillId="7" borderId="50" xfId="1" applyFont="1" applyFill="1" applyBorder="1" applyAlignment="1" applyProtection="1">
      <alignment horizontal="center" vertical="center"/>
      <protection hidden="1"/>
    </xf>
    <xf numFmtId="44" fontId="7" fillId="0" borderId="51" xfId="1" applyFont="1" applyFill="1" applyBorder="1" applyAlignment="1" applyProtection="1">
      <alignment horizontal="center" vertical="center"/>
      <protection hidden="1"/>
    </xf>
    <xf numFmtId="44" fontId="7" fillId="0" borderId="11" xfId="1" applyFont="1" applyFill="1" applyBorder="1" applyAlignment="1" applyProtection="1">
      <alignment horizontal="center" vertical="center"/>
      <protection hidden="1"/>
    </xf>
    <xf numFmtId="44" fontId="7" fillId="0" borderId="49" xfId="1" applyFont="1" applyFill="1" applyBorder="1" applyAlignment="1" applyProtection="1">
      <alignment horizontal="center" vertical="center"/>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38" xfId="0" applyFont="1" applyFill="1" applyBorder="1" applyAlignment="1" applyProtection="1">
      <alignment horizontal="center" vertical="center" wrapText="1"/>
      <protection hidden="1"/>
    </xf>
    <xf numFmtId="0" fontId="8" fillId="5" borderId="40" xfId="0" applyFont="1" applyFill="1" applyBorder="1" applyAlignment="1" applyProtection="1">
      <alignment horizontal="center" vertical="center" wrapText="1"/>
      <protection hidden="1"/>
    </xf>
    <xf numFmtId="0" fontId="8" fillId="0" borderId="48"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49" xfId="0" applyFont="1" applyBorder="1" applyAlignment="1" applyProtection="1">
      <alignment horizontal="center" vertical="center"/>
      <protection hidden="1"/>
    </xf>
    <xf numFmtId="0" fontId="8" fillId="5" borderId="80" xfId="0" applyFont="1" applyFill="1" applyBorder="1" applyAlignment="1" applyProtection="1">
      <alignment horizontal="center" vertical="center" wrapText="1"/>
      <protection hidden="1"/>
    </xf>
    <xf numFmtId="0" fontId="8" fillId="5" borderId="60" xfId="0" applyFont="1" applyFill="1" applyBorder="1" applyAlignment="1" applyProtection="1">
      <alignment horizontal="center" vertical="center" wrapText="1"/>
      <protection hidden="1"/>
    </xf>
    <xf numFmtId="0" fontId="8" fillId="5" borderId="61" xfId="0" applyFont="1" applyFill="1" applyBorder="1" applyAlignment="1" applyProtection="1">
      <alignment horizontal="center" vertical="center" wrapText="1"/>
      <protection hidden="1"/>
    </xf>
    <xf numFmtId="0" fontId="8" fillId="5" borderId="42" xfId="0" applyFont="1" applyFill="1" applyBorder="1" applyAlignment="1" applyProtection="1">
      <alignment horizontal="center" vertical="center" wrapText="1"/>
      <protection hidden="1"/>
    </xf>
    <xf numFmtId="44" fontId="7" fillId="2" borderId="10" xfId="1" applyFont="1" applyFill="1" applyBorder="1" applyAlignment="1" applyProtection="1">
      <alignment horizontal="center" vertical="center"/>
      <protection hidden="1"/>
    </xf>
    <xf numFmtId="44" fontId="7" fillId="2" borderId="18" xfId="1" applyFont="1" applyFill="1" applyBorder="1" applyAlignment="1" applyProtection="1">
      <alignment horizontal="center" vertical="center"/>
      <protection hidden="1"/>
    </xf>
    <xf numFmtId="44" fontId="7" fillId="0" borderId="10" xfId="1" applyFont="1" applyFill="1" applyBorder="1" applyAlignment="1" applyProtection="1">
      <alignment horizontal="center" vertical="center"/>
      <protection hidden="1"/>
    </xf>
    <xf numFmtId="44" fontId="7" fillId="0" borderId="18" xfId="1" applyFont="1" applyFill="1" applyBorder="1" applyAlignment="1" applyProtection="1">
      <alignment horizontal="center" vertical="center"/>
      <protection hidden="1"/>
    </xf>
    <xf numFmtId="44" fontId="7" fillId="2" borderId="6" xfId="1" applyFont="1" applyFill="1" applyBorder="1" applyAlignment="1" applyProtection="1">
      <alignment horizontal="center" vertical="center"/>
      <protection hidden="1"/>
    </xf>
    <xf numFmtId="0" fontId="8" fillId="2" borderId="17"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18" xfId="0" applyFont="1" applyFill="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164" fontId="0" fillId="4" borderId="4" xfId="1" applyNumberFormat="1" applyFont="1" applyFill="1" applyBorder="1" applyAlignment="1" applyProtection="1">
      <alignment horizontal="center" vertical="center"/>
      <protection locked="0"/>
    </xf>
    <xf numFmtId="164" fontId="0" fillId="4" borderId="5" xfId="1" applyNumberFormat="1" applyFont="1" applyFill="1" applyBorder="1" applyAlignment="1" applyProtection="1">
      <alignment horizontal="center" vertical="center"/>
      <protection locked="0"/>
    </xf>
    <xf numFmtId="164" fontId="0" fillId="4" borderId="6" xfId="1" applyNumberFormat="1"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hidden="1"/>
    </xf>
    <xf numFmtId="0" fontId="8" fillId="5" borderId="15" xfId="0" applyFont="1" applyFill="1" applyBorder="1" applyAlignment="1" applyProtection="1">
      <alignment horizontal="center" vertical="center"/>
      <protection hidden="1"/>
    </xf>
    <xf numFmtId="0" fontId="8" fillId="5" borderId="16" xfId="0" applyFont="1" applyFill="1" applyBorder="1" applyAlignment="1" applyProtection="1">
      <alignment horizontal="center" vertical="center"/>
      <protection hidden="1"/>
    </xf>
    <xf numFmtId="0" fontId="8" fillId="5" borderId="47" xfId="0" applyFont="1" applyFill="1" applyBorder="1" applyAlignment="1" applyProtection="1">
      <alignment horizontal="center" vertical="center"/>
      <protection hidden="1"/>
    </xf>
    <xf numFmtId="0" fontId="8" fillId="5" borderId="39" xfId="0" applyFont="1" applyFill="1" applyBorder="1" applyAlignment="1" applyProtection="1">
      <alignment horizontal="center" vertical="center"/>
      <protection hidden="1"/>
    </xf>
    <xf numFmtId="0" fontId="8" fillId="5" borderId="40" xfId="0" applyFont="1" applyFill="1" applyBorder="1" applyAlignment="1" applyProtection="1">
      <alignment horizontal="center" vertical="center"/>
      <protection hidden="1"/>
    </xf>
    <xf numFmtId="0" fontId="7" fillId="4" borderId="39" xfId="0" applyFont="1" applyFill="1" applyBorder="1" applyAlignment="1" applyProtection="1">
      <alignment horizontal="center" vertical="center"/>
      <protection locked="0"/>
    </xf>
    <xf numFmtId="10" fontId="7" fillId="4" borderId="39" xfId="2" applyNumberFormat="1" applyFont="1" applyFill="1" applyBorder="1" applyAlignment="1" applyProtection="1">
      <alignment horizontal="center" vertical="center"/>
      <protection locked="0"/>
    </xf>
    <xf numFmtId="167" fontId="7" fillId="4" borderId="39" xfId="3" applyNumberFormat="1" applyFont="1" applyFill="1" applyBorder="1" applyAlignment="1" applyProtection="1">
      <alignment horizontal="center" vertical="center"/>
      <protection locked="0"/>
    </xf>
    <xf numFmtId="0" fontId="7" fillId="12" borderId="19" xfId="0" applyFont="1" applyFill="1" applyBorder="1" applyAlignment="1" applyProtection="1">
      <alignment vertical="center"/>
      <protection locked="0"/>
    </xf>
    <xf numFmtId="0" fontId="7" fillId="12" borderId="15" xfId="0" applyFont="1" applyFill="1" applyBorder="1" applyAlignment="1" applyProtection="1">
      <alignment vertical="center"/>
      <protection locked="0"/>
    </xf>
    <xf numFmtId="0" fontId="7" fillId="12" borderId="16" xfId="0" applyFont="1" applyFill="1" applyBorder="1" applyAlignment="1" applyProtection="1">
      <alignment vertical="center"/>
      <protection locked="0"/>
    </xf>
    <xf numFmtId="0" fontId="8" fillId="0" borderId="14"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38"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44" fontId="7" fillId="7" borderId="39" xfId="1" applyFont="1" applyFill="1" applyBorder="1" applyAlignment="1" applyProtection="1">
      <alignment horizontal="center" vertical="center"/>
      <protection hidden="1"/>
    </xf>
    <xf numFmtId="0" fontId="7" fillId="17" borderId="39" xfId="0" applyFont="1" applyFill="1" applyBorder="1" applyAlignment="1" applyProtection="1">
      <alignment horizontal="center" vertical="center"/>
      <protection hidden="1"/>
    </xf>
    <xf numFmtId="0" fontId="7" fillId="17" borderId="40" xfId="0" applyFont="1" applyFill="1" applyBorder="1" applyAlignment="1" applyProtection="1">
      <alignment horizontal="center" vertical="center"/>
      <protection hidden="1"/>
    </xf>
    <xf numFmtId="0" fontId="8" fillId="5" borderId="18" xfId="0" applyFont="1" applyFill="1" applyBorder="1" applyAlignment="1" applyProtection="1">
      <alignment horizontal="center" vertical="center" wrapText="1"/>
      <protection hidden="1"/>
    </xf>
    <xf numFmtId="0" fontId="8" fillId="5" borderId="81" xfId="0" applyFont="1" applyFill="1" applyBorder="1" applyAlignment="1" applyProtection="1">
      <alignment horizontal="center" vertical="center" wrapText="1"/>
      <protection hidden="1"/>
    </xf>
    <xf numFmtId="0" fontId="8" fillId="5" borderId="74" xfId="0" applyFont="1" applyFill="1" applyBorder="1" applyAlignment="1" applyProtection="1">
      <alignment horizontal="center" vertical="center" wrapText="1"/>
      <protection hidden="1"/>
    </xf>
    <xf numFmtId="0" fontId="8" fillId="5" borderId="75" xfId="0" applyFont="1" applyFill="1" applyBorder="1" applyAlignment="1" applyProtection="1">
      <alignment horizontal="center" vertical="center" wrapText="1"/>
      <protection hidden="1"/>
    </xf>
    <xf numFmtId="0" fontId="8" fillId="5" borderId="68" xfId="0" applyFont="1" applyFill="1" applyBorder="1" applyAlignment="1" applyProtection="1">
      <alignment horizontal="center" vertical="center" wrapText="1"/>
      <protection hidden="1"/>
    </xf>
    <xf numFmtId="0" fontId="8" fillId="5" borderId="70" xfId="0" applyFont="1" applyFill="1" applyBorder="1" applyAlignment="1" applyProtection="1">
      <alignment horizontal="center" vertical="center" wrapText="1"/>
      <protection hidden="1"/>
    </xf>
    <xf numFmtId="0" fontId="8" fillId="0" borderId="65" xfId="0" applyFont="1" applyBorder="1" applyAlignment="1" applyProtection="1">
      <alignment horizontal="left" vertical="center"/>
      <protection hidden="1"/>
    </xf>
    <xf numFmtId="0" fontId="8" fillId="0" borderId="66" xfId="0" applyFont="1" applyBorder="1" applyAlignment="1" applyProtection="1">
      <alignment horizontal="left" vertical="center"/>
      <protection hidden="1"/>
    </xf>
    <xf numFmtId="0" fontId="8" fillId="0" borderId="67" xfId="0" applyFont="1" applyBorder="1" applyAlignment="1" applyProtection="1">
      <alignment horizontal="left" vertical="center"/>
      <protection hidden="1"/>
    </xf>
    <xf numFmtId="44" fontId="7" fillId="7" borderId="41" xfId="1" applyFont="1" applyFill="1" applyBorder="1" applyAlignment="1" applyProtection="1">
      <alignment horizontal="center" vertical="center"/>
      <protection hidden="1"/>
    </xf>
    <xf numFmtId="44" fontId="7" fillId="7" borderId="67" xfId="1" applyFont="1" applyFill="1" applyBorder="1" applyAlignment="1" applyProtection="1">
      <alignment horizontal="center" vertical="center"/>
      <protection hidden="1"/>
    </xf>
    <xf numFmtId="44" fontId="7" fillId="0" borderId="41" xfId="1" applyFont="1" applyBorder="1" applyAlignment="1" applyProtection="1">
      <alignment horizontal="center" vertical="center"/>
      <protection hidden="1"/>
    </xf>
    <xf numFmtId="44" fontId="7" fillId="0" borderId="66" xfId="1" applyFont="1" applyBorder="1" applyAlignment="1" applyProtection="1">
      <alignment horizontal="center" vertical="center"/>
      <protection hidden="1"/>
    </xf>
    <xf numFmtId="44" fontId="7" fillId="0" borderId="50" xfId="1" applyFont="1" applyBorder="1" applyAlignment="1" applyProtection="1">
      <alignment horizontal="center" vertical="center"/>
      <protection hidden="1"/>
    </xf>
    <xf numFmtId="0" fontId="8" fillId="7" borderId="101" xfId="0" applyFont="1" applyFill="1" applyBorder="1" applyAlignment="1" applyProtection="1">
      <alignment vertical="center"/>
      <protection hidden="1"/>
    </xf>
    <xf numFmtId="0" fontId="8" fillId="7" borderId="98" xfId="0" applyFont="1" applyFill="1" applyBorder="1" applyAlignment="1" applyProtection="1">
      <alignment vertical="center"/>
      <protection hidden="1"/>
    </xf>
    <xf numFmtId="0" fontId="8" fillId="5" borderId="65" xfId="0" applyFont="1" applyFill="1" applyBorder="1" applyAlignment="1" applyProtection="1">
      <alignment horizontal="center" vertical="center"/>
      <protection hidden="1"/>
    </xf>
    <xf numFmtId="0" fontId="8" fillId="5" borderId="66" xfId="0" applyFont="1" applyFill="1" applyBorder="1" applyAlignment="1" applyProtection="1">
      <alignment horizontal="center" vertical="center"/>
      <protection hidden="1"/>
    </xf>
    <xf numFmtId="0" fontId="8" fillId="5" borderId="67" xfId="0" applyFont="1" applyFill="1" applyBorder="1" applyAlignment="1" applyProtection="1">
      <alignment horizontal="center" vertical="center"/>
      <protection hidden="1"/>
    </xf>
    <xf numFmtId="44" fontId="7" fillId="7" borderId="54" xfId="1" applyFont="1" applyFill="1" applyBorder="1" applyAlignment="1" applyProtection="1">
      <alignment vertical="center"/>
      <protection hidden="1"/>
    </xf>
    <xf numFmtId="44" fontId="7" fillId="7" borderId="55" xfId="1" applyFont="1" applyFill="1" applyBorder="1" applyAlignment="1" applyProtection="1">
      <alignment vertical="center"/>
      <protection hidden="1"/>
    </xf>
    <xf numFmtId="44" fontId="7" fillId="7" borderId="56" xfId="1" applyFont="1" applyFill="1" applyBorder="1" applyAlignment="1" applyProtection="1">
      <alignment vertical="center"/>
      <protection hidden="1"/>
    </xf>
    <xf numFmtId="44" fontId="7" fillId="7" borderId="57" xfId="1" applyFont="1" applyFill="1" applyBorder="1" applyAlignment="1" applyProtection="1">
      <alignment vertical="center"/>
      <protection hidden="1"/>
    </xf>
    <xf numFmtId="44" fontId="7" fillId="7" borderId="5" xfId="1" applyFont="1" applyFill="1" applyBorder="1" applyAlignment="1" applyProtection="1">
      <alignment vertical="center"/>
      <protection hidden="1"/>
    </xf>
    <xf numFmtId="44" fontId="7" fillId="7" borderId="58" xfId="1" applyFont="1" applyFill="1" applyBorder="1" applyAlignment="1" applyProtection="1">
      <alignment vertical="center"/>
      <protection hidden="1"/>
    </xf>
    <xf numFmtId="44" fontId="7" fillId="7" borderId="71" xfId="1" applyFont="1" applyFill="1" applyBorder="1" applyAlignment="1" applyProtection="1">
      <alignment vertical="center"/>
      <protection hidden="1"/>
    </xf>
    <xf numFmtId="44" fontId="7" fillId="7" borderId="72" xfId="1" applyFont="1" applyFill="1" applyBorder="1" applyAlignment="1" applyProtection="1">
      <alignment vertical="center"/>
      <protection hidden="1"/>
    </xf>
    <xf numFmtId="44" fontId="7" fillId="7" borderId="73" xfId="1" applyFont="1" applyFill="1" applyBorder="1" applyAlignment="1" applyProtection="1">
      <alignment vertical="center"/>
      <protection hidden="1"/>
    </xf>
    <xf numFmtId="44" fontId="7" fillId="7" borderId="101" xfId="1" applyFont="1" applyFill="1" applyBorder="1" applyAlignment="1" applyProtection="1">
      <alignment vertical="center"/>
      <protection hidden="1"/>
    </xf>
    <xf numFmtId="44" fontId="7" fillId="7" borderId="98" xfId="1" applyFont="1" applyFill="1" applyBorder="1" applyAlignment="1" applyProtection="1">
      <alignment vertical="center"/>
      <protection hidden="1"/>
    </xf>
    <xf numFmtId="44" fontId="7" fillId="7" borderId="99" xfId="1" applyFont="1" applyFill="1" applyBorder="1" applyAlignment="1" applyProtection="1">
      <alignment vertical="center"/>
      <protection hidden="1"/>
    </xf>
    <xf numFmtId="44" fontId="7" fillId="7" borderId="26" xfId="1" applyFont="1" applyFill="1" applyBorder="1" applyAlignment="1" applyProtection="1">
      <alignment vertical="center"/>
      <protection hidden="1"/>
    </xf>
    <xf numFmtId="44" fontId="7" fillId="7" borderId="27" xfId="1" applyFont="1" applyFill="1" applyBorder="1" applyAlignment="1" applyProtection="1">
      <alignment vertical="center"/>
      <protection hidden="1"/>
    </xf>
    <xf numFmtId="0" fontId="8" fillId="7" borderId="26" xfId="0" applyFont="1" applyFill="1" applyBorder="1" applyAlignment="1" applyProtection="1">
      <alignment vertical="center"/>
      <protection hidden="1"/>
    </xf>
    <xf numFmtId="0" fontId="8" fillId="7" borderId="27" xfId="0" applyFont="1" applyFill="1" applyBorder="1" applyAlignment="1" applyProtection="1">
      <alignment vertical="center"/>
      <protection hidden="1"/>
    </xf>
    <xf numFmtId="0" fontId="8" fillId="7" borderId="28" xfId="0" applyFont="1" applyFill="1" applyBorder="1" applyAlignment="1" applyProtection="1">
      <alignment vertical="center"/>
      <protection hidden="1"/>
    </xf>
    <xf numFmtId="0" fontId="4" fillId="0" borderId="26" xfId="0" applyFont="1" applyBorder="1" applyAlignment="1" applyProtection="1">
      <alignment vertical="center"/>
      <protection hidden="1"/>
    </xf>
    <xf numFmtId="0" fontId="4" fillId="0" borderId="27" xfId="0" applyFont="1" applyBorder="1" applyAlignment="1" applyProtection="1">
      <alignment vertical="center"/>
      <protection hidden="1"/>
    </xf>
    <xf numFmtId="0" fontId="4" fillId="0" borderId="28" xfId="0" applyFont="1" applyBorder="1" applyAlignment="1" applyProtection="1">
      <alignment vertical="center"/>
      <protection hidden="1"/>
    </xf>
    <xf numFmtId="44" fontId="0" fillId="7" borderId="29" xfId="1" applyFont="1" applyFill="1" applyBorder="1" applyAlignment="1" applyProtection="1">
      <alignment vertical="center"/>
      <protection hidden="1"/>
    </xf>
    <xf numFmtId="44" fontId="0" fillId="7" borderId="27" xfId="1" applyFont="1" applyFill="1" applyBorder="1" applyAlignment="1" applyProtection="1">
      <alignment vertical="center"/>
      <protection hidden="1"/>
    </xf>
    <xf numFmtId="44" fontId="0" fillId="7" borderId="30" xfId="1" applyFont="1" applyFill="1" applyBorder="1" applyAlignment="1" applyProtection="1">
      <alignment vertical="center"/>
      <protection hidden="1"/>
    </xf>
    <xf numFmtId="7" fontId="0" fillId="4" borderId="26" xfId="1" applyNumberFormat="1" applyFont="1" applyFill="1" applyBorder="1" applyAlignment="1" applyProtection="1">
      <alignment vertical="center"/>
      <protection locked="0"/>
    </xf>
    <xf numFmtId="7" fontId="0" fillId="4" borderId="27" xfId="1" applyNumberFormat="1" applyFont="1" applyFill="1" applyBorder="1" applyAlignment="1" applyProtection="1">
      <alignment vertical="center"/>
      <protection locked="0"/>
    </xf>
    <xf numFmtId="7" fontId="0" fillId="4" borderId="28" xfId="1" applyNumberFormat="1" applyFont="1" applyFill="1" applyBorder="1" applyAlignment="1" applyProtection="1">
      <alignment vertical="center"/>
      <protection locked="0"/>
    </xf>
    <xf numFmtId="0" fontId="9" fillId="5" borderId="15"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5" borderId="39" xfId="0" applyFont="1" applyFill="1" applyBorder="1" applyAlignment="1" applyProtection="1">
      <alignment horizontal="center" vertical="center" wrapText="1"/>
      <protection hidden="1"/>
    </xf>
    <xf numFmtId="0" fontId="9" fillId="5" borderId="40" xfId="0" applyFont="1" applyFill="1" applyBorder="1" applyAlignment="1" applyProtection="1">
      <alignment horizontal="center" vertical="center" wrapText="1"/>
      <protection hidden="1"/>
    </xf>
    <xf numFmtId="0" fontId="8" fillId="0" borderId="54" xfId="0" applyFont="1" applyBorder="1" applyAlignment="1" applyProtection="1">
      <alignment vertical="center"/>
      <protection hidden="1"/>
    </xf>
    <xf numFmtId="0" fontId="8" fillId="0" borderId="55" xfId="0" applyFont="1" applyBorder="1" applyAlignment="1" applyProtection="1">
      <alignment vertical="center"/>
      <protection hidden="1"/>
    </xf>
    <xf numFmtId="0" fontId="8" fillId="0" borderId="57" xfId="0" applyFont="1" applyBorder="1" applyAlignment="1" applyProtection="1">
      <alignment vertical="center"/>
      <protection hidden="1"/>
    </xf>
    <xf numFmtId="0" fontId="8" fillId="0" borderId="5" xfId="0" applyFont="1" applyBorder="1" applyAlignment="1" applyProtection="1">
      <alignment vertical="center"/>
      <protection hidden="1"/>
    </xf>
    <xf numFmtId="0" fontId="8" fillId="0" borderId="58" xfId="0" applyFont="1" applyBorder="1" applyAlignment="1" applyProtection="1">
      <alignment vertical="center"/>
      <protection hidden="1"/>
    </xf>
    <xf numFmtId="0" fontId="7" fillId="4" borderId="48" xfId="0" applyFont="1" applyFill="1" applyBorder="1" applyAlignment="1" applyProtection="1">
      <alignment vertical="center"/>
      <protection locked="0"/>
    </xf>
    <xf numFmtId="0" fontId="7" fillId="4" borderId="11" xfId="0" applyFont="1" applyFill="1" applyBorder="1" applyAlignment="1" applyProtection="1">
      <alignment vertical="center"/>
      <protection locked="0"/>
    </xf>
    <xf numFmtId="0" fontId="7" fillId="4" borderId="49" xfId="0" applyFont="1" applyFill="1" applyBorder="1" applyAlignment="1" applyProtection="1">
      <alignment vertical="center"/>
      <protection locked="0"/>
    </xf>
    <xf numFmtId="44" fontId="7" fillId="4" borderId="51" xfId="1" applyFont="1" applyFill="1" applyBorder="1" applyAlignment="1" applyProtection="1">
      <alignment vertical="center"/>
      <protection locked="0"/>
    </xf>
    <xf numFmtId="44" fontId="7" fillId="4" borderId="11" xfId="1" applyFont="1" applyFill="1" applyBorder="1" applyAlignment="1" applyProtection="1">
      <alignment vertical="center"/>
      <protection locked="0"/>
    </xf>
    <xf numFmtId="10" fontId="7" fillId="4" borderId="11" xfId="2" applyNumberFormat="1" applyFont="1" applyFill="1" applyBorder="1" applyAlignment="1" applyProtection="1">
      <alignment vertical="center"/>
      <protection locked="0"/>
    </xf>
    <xf numFmtId="0" fontId="8" fillId="0" borderId="71" xfId="0" applyFont="1" applyBorder="1" applyAlignment="1" applyProtection="1">
      <alignment vertical="center"/>
      <protection hidden="1"/>
    </xf>
    <xf numFmtId="0" fontId="8" fillId="0" borderId="72" xfId="0" applyFont="1" applyBorder="1" applyAlignment="1" applyProtection="1">
      <alignment vertical="center"/>
      <protection hidden="1"/>
    </xf>
    <xf numFmtId="44" fontId="7" fillId="4" borderId="6" xfId="1" applyFont="1" applyFill="1" applyBorder="1" applyAlignment="1" applyProtection="1">
      <alignment vertical="center"/>
      <protection locked="0"/>
    </xf>
    <xf numFmtId="44" fontId="7" fillId="4" borderId="10" xfId="1" applyFont="1" applyFill="1" applyBorder="1" applyAlignment="1" applyProtection="1">
      <alignment vertical="center"/>
      <protection locked="0"/>
    </xf>
    <xf numFmtId="10" fontId="7" fillId="4" borderId="10" xfId="2" applyNumberFormat="1" applyFont="1" applyFill="1" applyBorder="1" applyAlignment="1" applyProtection="1">
      <alignment vertical="center"/>
      <protection locked="0"/>
    </xf>
    <xf numFmtId="0" fontId="7" fillId="4" borderId="10" xfId="0" applyFont="1" applyFill="1" applyBorder="1" applyAlignment="1" applyProtection="1">
      <alignment vertical="center"/>
      <protection locked="0"/>
    </xf>
    <xf numFmtId="0" fontId="7" fillId="4" borderId="17" xfId="0" applyFont="1" applyFill="1" applyBorder="1" applyAlignment="1" applyProtection="1">
      <alignment vertical="center"/>
      <protection locked="0"/>
    </xf>
    <xf numFmtId="0" fontId="7" fillId="4" borderId="18" xfId="0" applyFont="1" applyFill="1" applyBorder="1" applyAlignment="1" applyProtection="1">
      <alignment vertical="center"/>
      <protection locked="0"/>
    </xf>
    <xf numFmtId="0" fontId="8" fillId="5" borderId="14" xfId="0" applyFont="1" applyFill="1" applyBorder="1" applyAlignment="1" applyProtection="1">
      <alignment horizontal="center" vertical="center"/>
      <protection hidden="1"/>
    </xf>
    <xf numFmtId="0" fontId="8" fillId="5" borderId="38" xfId="0" applyFont="1" applyFill="1" applyBorder="1" applyAlignment="1" applyProtection="1">
      <alignment horizontal="center" vertical="center"/>
      <protection hidden="1"/>
    </xf>
    <xf numFmtId="44" fontId="7" fillId="4" borderId="17" xfId="1" applyFont="1" applyFill="1" applyBorder="1" applyAlignment="1" applyProtection="1">
      <alignment vertical="center"/>
      <protection locked="0"/>
    </xf>
    <xf numFmtId="0" fontId="8" fillId="5" borderId="19" xfId="0" applyFont="1" applyFill="1" applyBorder="1" applyAlignment="1" applyProtection="1">
      <alignment horizontal="center" vertical="center" wrapText="1"/>
      <protection hidden="1"/>
    </xf>
    <xf numFmtId="44" fontId="7" fillId="4" borderId="31" xfId="1" applyFont="1" applyFill="1" applyBorder="1" applyAlignment="1" applyProtection="1">
      <alignment vertical="center"/>
      <protection locked="0"/>
    </xf>
    <xf numFmtId="44" fontId="7" fillId="4" borderId="12" xfId="1" applyFont="1" applyFill="1" applyBorder="1" applyAlignment="1" applyProtection="1">
      <alignment vertical="center"/>
      <protection locked="0"/>
    </xf>
    <xf numFmtId="0" fontId="7" fillId="4" borderId="31" xfId="0" applyFont="1" applyFill="1" applyBorder="1" applyAlignment="1" applyProtection="1">
      <alignment vertical="center"/>
      <protection locked="0"/>
    </xf>
    <xf numFmtId="0" fontId="7" fillId="4" borderId="12" xfId="0" applyFont="1" applyFill="1" applyBorder="1" applyAlignment="1" applyProtection="1">
      <alignment vertical="center"/>
      <protection locked="0"/>
    </xf>
    <xf numFmtId="0" fontId="7" fillId="4" borderId="32" xfId="0" applyFont="1" applyFill="1" applyBorder="1" applyAlignment="1" applyProtection="1">
      <alignment vertical="center"/>
      <protection locked="0"/>
    </xf>
    <xf numFmtId="0" fontId="7" fillId="32" borderId="48" xfId="0" applyFont="1" applyFill="1" applyBorder="1" applyAlignment="1" applyProtection="1">
      <alignment vertical="center"/>
      <protection locked="0"/>
    </xf>
    <xf numFmtId="0" fontId="7" fillId="32" borderId="11" xfId="0" applyFont="1" applyFill="1" applyBorder="1" applyAlignment="1" applyProtection="1">
      <alignment vertical="center"/>
      <protection locked="0"/>
    </xf>
    <xf numFmtId="0" fontId="7" fillId="32" borderId="49" xfId="0" applyFont="1" applyFill="1" applyBorder="1" applyAlignment="1" applyProtection="1">
      <alignment vertical="center"/>
      <protection locked="0"/>
    </xf>
    <xf numFmtId="0" fontId="7" fillId="4" borderId="18" xfId="0" applyFont="1" applyFill="1" applyBorder="1" applyAlignment="1" applyProtection="1">
      <alignment horizontal="center" vertical="center"/>
      <protection locked="0"/>
    </xf>
    <xf numFmtId="0" fontId="7" fillId="4" borderId="17" xfId="0" applyFont="1" applyFill="1" applyBorder="1" applyAlignment="1" applyProtection="1">
      <alignment vertical="center" wrapText="1"/>
      <protection locked="0"/>
    </xf>
    <xf numFmtId="0" fontId="7" fillId="4" borderId="10" xfId="0" applyFont="1" applyFill="1" applyBorder="1" applyAlignment="1" applyProtection="1">
      <alignment vertical="center" wrapText="1"/>
      <protection locked="0"/>
    </xf>
    <xf numFmtId="0" fontId="7" fillId="4" borderId="18" xfId="0" applyFont="1" applyFill="1" applyBorder="1" applyAlignment="1" applyProtection="1">
      <alignment vertical="center" wrapText="1"/>
      <protection locked="0"/>
    </xf>
    <xf numFmtId="44" fontId="7" fillId="4" borderId="10" xfId="1" applyFont="1" applyFill="1" applyBorder="1" applyAlignment="1" applyProtection="1">
      <alignment horizontal="center" vertical="center" wrapText="1"/>
      <protection locked="0"/>
    </xf>
    <xf numFmtId="44" fontId="7" fillId="7" borderId="15" xfId="1" applyFont="1" applyFill="1" applyBorder="1" applyAlignment="1" applyProtection="1">
      <alignment horizontal="center" vertical="center" wrapText="1"/>
      <protection hidden="1"/>
    </xf>
    <xf numFmtId="44" fontId="7" fillId="7" borderId="27" xfId="1" applyFont="1" applyFill="1" applyBorder="1" applyAlignment="1" applyProtection="1">
      <alignment horizontal="center" vertical="center" wrapText="1"/>
      <protection hidden="1"/>
    </xf>
    <xf numFmtId="0" fontId="7" fillId="7" borderId="30" xfId="0" applyFont="1" applyFill="1" applyBorder="1" applyAlignment="1" applyProtection="1">
      <alignment horizontal="center" vertical="center" wrapText="1"/>
      <protection hidden="1"/>
    </xf>
    <xf numFmtId="0" fontId="7" fillId="7" borderId="69" xfId="0" applyFont="1" applyFill="1" applyBorder="1" applyAlignment="1" applyProtection="1">
      <alignment horizontal="center" vertical="center" wrapText="1"/>
      <protection hidden="1"/>
    </xf>
    <xf numFmtId="0" fontId="7" fillId="7" borderId="70" xfId="0" applyFont="1" applyFill="1" applyBorder="1" applyAlignment="1" applyProtection="1">
      <alignment horizontal="center" vertical="center" wrapText="1"/>
      <protection hidden="1"/>
    </xf>
    <xf numFmtId="44" fontId="0" fillId="4" borderId="65" xfId="1" applyFont="1" applyFill="1" applyBorder="1" applyAlignment="1" applyProtection="1">
      <alignment horizontal="center" vertical="center"/>
      <protection locked="0"/>
    </xf>
    <xf numFmtId="44" fontId="0" fillId="4" borderId="66" xfId="1" applyFont="1" applyFill="1" applyBorder="1" applyAlignment="1" applyProtection="1">
      <alignment horizontal="center" vertical="center"/>
      <protection locked="0"/>
    </xf>
    <xf numFmtId="44" fontId="0" fillId="4" borderId="67" xfId="1"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7" fillId="12" borderId="11" xfId="0" applyFont="1" applyFill="1" applyBorder="1" applyAlignment="1" applyProtection="1">
      <alignment vertical="center"/>
      <protection locked="0"/>
    </xf>
    <xf numFmtId="0" fontId="7" fillId="8" borderId="19" xfId="0" applyFont="1" applyFill="1" applyBorder="1" applyAlignment="1" applyProtection="1">
      <alignment vertical="center"/>
      <protection hidden="1"/>
    </xf>
    <xf numFmtId="0" fontId="7" fillId="8" borderId="15" xfId="0" applyFont="1" applyFill="1" applyBorder="1" applyAlignment="1" applyProtection="1">
      <alignment vertical="center"/>
      <protection hidden="1"/>
    </xf>
    <xf numFmtId="0" fontId="7" fillId="8" borderId="16" xfId="0" applyFont="1" applyFill="1" applyBorder="1" applyAlignment="1" applyProtection="1">
      <alignment vertical="center"/>
      <protection hidden="1"/>
    </xf>
    <xf numFmtId="44" fontId="7" fillId="7" borderId="47" xfId="1" applyFont="1" applyFill="1" applyBorder="1" applyAlignment="1" applyProtection="1">
      <alignment horizontal="center" vertical="center"/>
      <protection hidden="1"/>
    </xf>
    <xf numFmtId="10" fontId="7" fillId="7" borderId="39" xfId="2" applyNumberFormat="1" applyFont="1" applyFill="1" applyBorder="1" applyAlignment="1" applyProtection="1">
      <alignment horizontal="center" vertical="center"/>
      <protection hidden="1"/>
    </xf>
    <xf numFmtId="167" fontId="7" fillId="7" borderId="39" xfId="3" applyNumberFormat="1" applyFont="1" applyFill="1" applyBorder="1" applyAlignment="1" applyProtection="1">
      <alignment horizontal="center" vertical="center"/>
      <protection hidden="1"/>
    </xf>
    <xf numFmtId="8" fontId="7" fillId="7" borderId="39" xfId="1" applyNumberFormat="1" applyFont="1" applyFill="1" applyBorder="1" applyAlignment="1" applyProtection="1">
      <alignment horizontal="center" vertical="center"/>
      <protection hidden="1"/>
    </xf>
    <xf numFmtId="43" fontId="7" fillId="7" borderId="39" xfId="1" applyNumberFormat="1" applyFont="1" applyFill="1" applyBorder="1" applyAlignment="1" applyProtection="1">
      <alignment horizontal="center" vertical="center"/>
      <protection hidden="1"/>
    </xf>
    <xf numFmtId="0" fontId="7" fillId="4" borderId="12" xfId="0" applyFont="1" applyFill="1" applyBorder="1" applyAlignment="1" applyProtection="1">
      <alignment horizontal="center" vertical="center"/>
      <protection locked="0"/>
    </xf>
    <xf numFmtId="0" fontId="7" fillId="4" borderId="32" xfId="0" applyFont="1" applyFill="1" applyBorder="1" applyAlignment="1" applyProtection="1">
      <alignment horizontal="center" vertical="center"/>
      <protection locked="0"/>
    </xf>
    <xf numFmtId="0" fontId="7" fillId="20" borderId="92" xfId="0" applyFont="1" applyFill="1" applyBorder="1" applyAlignment="1" applyProtection="1">
      <alignment horizontal="center" vertical="center"/>
      <protection hidden="1"/>
    </xf>
    <xf numFmtId="44" fontId="7" fillId="7" borderId="92" xfId="0" applyNumberFormat="1" applyFont="1" applyFill="1" applyBorder="1" applyAlignment="1" applyProtection="1">
      <alignment horizontal="center" vertical="center"/>
      <protection hidden="1"/>
    </xf>
    <xf numFmtId="0" fontId="7" fillId="7" borderId="92" xfId="0" applyFont="1" applyFill="1" applyBorder="1" applyAlignment="1" applyProtection="1">
      <alignment horizontal="center" vertical="center"/>
      <protection hidden="1"/>
    </xf>
    <xf numFmtId="44" fontId="7" fillId="7" borderId="100" xfId="0" applyNumberFormat="1" applyFont="1" applyFill="1" applyBorder="1" applyAlignment="1" applyProtection="1">
      <alignment horizontal="center" vertical="center"/>
      <protection hidden="1"/>
    </xf>
    <xf numFmtId="0" fontId="8" fillId="2" borderId="0" xfId="0" applyFont="1" applyFill="1" applyAlignment="1" applyProtection="1">
      <alignment horizontal="left" vertical="center"/>
      <protection hidden="1"/>
    </xf>
    <xf numFmtId="14" fontId="7" fillId="32" borderId="11" xfId="0" applyNumberFormat="1" applyFont="1" applyFill="1" applyBorder="1" applyAlignment="1" applyProtection="1">
      <alignment horizontal="center" vertical="center"/>
      <protection locked="0"/>
    </xf>
    <xf numFmtId="0" fontId="7" fillId="32" borderId="11" xfId="0" applyFont="1" applyFill="1" applyBorder="1" applyAlignment="1" applyProtection="1">
      <alignment horizontal="center" vertical="center"/>
      <protection locked="0"/>
    </xf>
    <xf numFmtId="44" fontId="7" fillId="32" borderId="51" xfId="1" applyFont="1" applyFill="1" applyBorder="1" applyAlignment="1" applyProtection="1">
      <alignment vertical="center"/>
      <protection locked="0"/>
    </xf>
    <xf numFmtId="44" fontId="7" fillId="32" borderId="11" xfId="1" applyFont="1" applyFill="1" applyBorder="1" applyAlignment="1" applyProtection="1">
      <alignment vertical="center"/>
      <protection locked="0"/>
    </xf>
    <xf numFmtId="44" fontId="7" fillId="7" borderId="29" xfId="1" applyFont="1" applyFill="1" applyBorder="1" applyAlignment="1" applyProtection="1">
      <alignment vertical="center"/>
      <protection hidden="1"/>
    </xf>
    <xf numFmtId="0" fontId="7" fillId="20" borderId="27" xfId="0" applyFont="1" applyFill="1" applyBorder="1" applyAlignment="1" applyProtection="1">
      <alignment vertical="center"/>
      <protection hidden="1"/>
    </xf>
    <xf numFmtId="0" fontId="7" fillId="7" borderId="27" xfId="0" applyFont="1" applyFill="1" applyBorder="1" applyAlignment="1" applyProtection="1">
      <alignment horizontal="center" vertical="center"/>
      <protection hidden="1"/>
    </xf>
    <xf numFmtId="0" fontId="7" fillId="7" borderId="28" xfId="0" applyFont="1" applyFill="1" applyBorder="1" applyAlignment="1" applyProtection="1">
      <alignment horizontal="center" vertical="center"/>
      <protection hidden="1"/>
    </xf>
    <xf numFmtId="0" fontId="8" fillId="4" borderId="34" xfId="0" applyFont="1" applyFill="1" applyBorder="1" applyAlignment="1" applyProtection="1">
      <alignment horizontal="center" vertical="center" wrapText="1"/>
      <protection locked="0"/>
    </xf>
    <xf numFmtId="0" fontId="8" fillId="4" borderId="72"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44" fontId="7" fillId="4" borderId="33" xfId="1" applyFont="1" applyFill="1" applyBorder="1" applyAlignment="1" applyProtection="1">
      <alignment vertical="center"/>
      <protection locked="0"/>
    </xf>
    <xf numFmtId="0" fontId="8" fillId="5" borderId="81" xfId="0" applyFont="1" applyFill="1" applyBorder="1" applyAlignment="1" applyProtection="1">
      <alignment horizontal="center" vertical="center"/>
      <protection hidden="1"/>
    </xf>
    <xf numFmtId="0" fontId="8" fillId="5" borderId="80" xfId="0" applyFont="1" applyFill="1" applyBorder="1" applyAlignment="1" applyProtection="1">
      <alignment horizontal="center" vertical="center"/>
      <protection hidden="1"/>
    </xf>
    <xf numFmtId="0" fontId="8" fillId="5" borderId="74" xfId="0" applyFont="1" applyFill="1" applyBorder="1" applyAlignment="1" applyProtection="1">
      <alignment horizontal="center" vertical="center"/>
      <protection hidden="1"/>
    </xf>
    <xf numFmtId="0" fontId="8" fillId="5" borderId="75" xfId="0" applyFont="1" applyFill="1" applyBorder="1" applyAlignment="1" applyProtection="1">
      <alignment horizontal="center" vertical="center"/>
      <protection hidden="1"/>
    </xf>
    <xf numFmtId="0" fontId="8" fillId="5" borderId="68" xfId="0" applyFont="1" applyFill="1" applyBorder="1" applyAlignment="1" applyProtection="1">
      <alignment horizontal="center" vertical="center"/>
      <protection hidden="1"/>
    </xf>
    <xf numFmtId="0" fontId="8" fillId="5" borderId="70" xfId="0" applyFont="1" applyFill="1" applyBorder="1" applyAlignment="1" applyProtection="1">
      <alignment horizontal="center" vertical="center"/>
      <protection hidden="1"/>
    </xf>
    <xf numFmtId="0" fontId="8" fillId="4" borderId="4"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4" borderId="58" xfId="0" applyFont="1" applyFill="1" applyBorder="1" applyAlignment="1" applyProtection="1">
      <alignment horizontal="center" vertical="center" wrapText="1"/>
      <protection locked="0"/>
    </xf>
    <xf numFmtId="44" fontId="7" fillId="4" borderId="12" xfId="1" applyFont="1" applyFill="1" applyBorder="1" applyAlignment="1" applyProtection="1">
      <alignment horizontal="center" vertical="center" wrapText="1"/>
      <protection locked="0"/>
    </xf>
    <xf numFmtId="0" fontId="7" fillId="4" borderId="31" xfId="0" applyFont="1" applyFill="1" applyBorder="1" applyAlignment="1" applyProtection="1">
      <alignment vertical="center" wrapText="1"/>
      <protection locked="0"/>
    </xf>
    <xf numFmtId="0" fontId="7" fillId="4" borderId="12" xfId="0" applyFont="1" applyFill="1" applyBorder="1" applyAlignment="1" applyProtection="1">
      <alignment vertical="center" wrapText="1"/>
      <protection locked="0"/>
    </xf>
    <xf numFmtId="0" fontId="7" fillId="4" borderId="32" xfId="0" applyFont="1" applyFill="1" applyBorder="1" applyAlignment="1" applyProtection="1">
      <alignment vertical="center" wrapText="1"/>
      <protection locked="0"/>
    </xf>
    <xf numFmtId="0" fontId="7" fillId="33" borderId="11" xfId="0" applyFont="1" applyFill="1" applyBorder="1" applyAlignment="1" applyProtection="1">
      <alignment vertical="center"/>
      <protection locked="0"/>
    </xf>
    <xf numFmtId="0" fontId="7" fillId="33" borderId="49" xfId="0" applyFont="1" applyFill="1" applyBorder="1" applyAlignment="1" applyProtection="1">
      <alignment vertical="center"/>
      <protection locked="0"/>
    </xf>
    <xf numFmtId="0" fontId="8" fillId="7" borderId="26" xfId="0" applyFont="1" applyFill="1" applyBorder="1" applyAlignment="1" applyProtection="1">
      <alignment vertical="center" wrapText="1"/>
      <protection hidden="1"/>
    </xf>
    <xf numFmtId="0" fontId="8" fillId="7" borderId="27" xfId="0" applyFont="1" applyFill="1" applyBorder="1" applyAlignment="1" applyProtection="1">
      <alignment vertical="center" wrapText="1"/>
      <protection hidden="1"/>
    </xf>
    <xf numFmtId="0" fontId="8" fillId="7" borderId="28" xfId="0" applyFont="1" applyFill="1" applyBorder="1" applyAlignment="1" applyProtection="1">
      <alignment vertical="center" wrapText="1"/>
      <protection hidden="1"/>
    </xf>
    <xf numFmtId="44" fontId="7" fillId="20" borderId="27" xfId="1" applyFont="1" applyFill="1" applyBorder="1" applyAlignment="1" applyProtection="1">
      <alignment horizontal="center" vertical="center" wrapText="1"/>
      <protection hidden="1"/>
    </xf>
    <xf numFmtId="10" fontId="7" fillId="4" borderId="12" xfId="2" applyNumberFormat="1" applyFont="1" applyFill="1" applyBorder="1" applyAlignment="1" applyProtection="1">
      <alignment vertical="center"/>
      <protection locked="0"/>
    </xf>
    <xf numFmtId="0" fontId="7" fillId="20" borderId="27"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protection locked="0"/>
    </xf>
    <xf numFmtId="0" fontId="7" fillId="4" borderId="49" xfId="0" applyFont="1" applyFill="1" applyBorder="1" applyAlignment="1" applyProtection="1">
      <alignment horizontal="center" vertical="center"/>
      <protection locked="0"/>
    </xf>
    <xf numFmtId="44" fontId="7" fillId="4" borderId="48" xfId="1" applyFont="1" applyFill="1" applyBorder="1" applyAlignment="1" applyProtection="1">
      <alignment vertical="center"/>
      <protection locked="0"/>
    </xf>
    <xf numFmtId="0" fontId="8" fillId="0" borderId="39" xfId="0" applyFont="1" applyBorder="1" applyAlignment="1" applyProtection="1">
      <alignment horizontal="center" vertical="center"/>
      <protection hidden="1"/>
    </xf>
    <xf numFmtId="44" fontId="7" fillId="0" borderId="6" xfId="1" applyFont="1" applyFill="1" applyBorder="1" applyAlignment="1" applyProtection="1">
      <alignment horizontal="center" vertical="center"/>
      <protection hidden="1"/>
    </xf>
    <xf numFmtId="44" fontId="7" fillId="0" borderId="47" xfId="1" applyFont="1" applyFill="1" applyBorder="1" applyAlignment="1" applyProtection="1">
      <alignment horizontal="center" vertical="center"/>
      <protection hidden="1"/>
    </xf>
    <xf numFmtId="0" fontId="8" fillId="5" borderId="20" xfId="0" applyFont="1" applyFill="1" applyBorder="1" applyAlignment="1" applyProtection="1">
      <alignment horizontal="center" vertical="center" wrapText="1"/>
      <protection hidden="1"/>
    </xf>
    <xf numFmtId="0" fontId="8" fillId="5" borderId="55" xfId="0" applyFont="1" applyFill="1" applyBorder="1" applyAlignment="1" applyProtection="1">
      <alignment horizontal="center" vertical="center" wrapText="1"/>
      <protection hidden="1"/>
    </xf>
    <xf numFmtId="0" fontId="8" fillId="5" borderId="56" xfId="0" applyFont="1" applyFill="1" applyBorder="1" applyAlignment="1" applyProtection="1">
      <alignment horizontal="center" vertical="center" wrapText="1"/>
      <protection hidden="1"/>
    </xf>
    <xf numFmtId="167" fontId="7" fillId="4" borderId="12" xfId="3" applyNumberFormat="1" applyFont="1" applyFill="1" applyBorder="1" applyAlignment="1" applyProtection="1">
      <alignment horizontal="center" vertical="center"/>
      <protection locked="0"/>
    </xf>
    <xf numFmtId="44" fontId="7" fillId="7" borderId="34" xfId="1" applyFont="1" applyFill="1" applyBorder="1" applyAlignment="1" applyProtection="1">
      <alignment horizontal="center" vertical="center"/>
      <protection hidden="1"/>
    </xf>
    <xf numFmtId="44" fontId="7" fillId="7" borderId="72" xfId="1" applyFont="1" applyFill="1" applyBorder="1" applyAlignment="1" applyProtection="1">
      <alignment horizontal="center" vertical="center"/>
      <protection hidden="1"/>
    </xf>
    <xf numFmtId="44" fontId="7" fillId="7" borderId="33" xfId="1" applyFont="1" applyFill="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32" xfId="0" applyFont="1" applyBorder="1" applyAlignment="1" applyProtection="1">
      <alignment horizontal="center" vertical="center"/>
      <protection hidden="1"/>
    </xf>
    <xf numFmtId="44" fontId="7" fillId="4" borderId="33" xfId="1" applyFont="1" applyFill="1" applyBorder="1" applyAlignment="1" applyProtection="1">
      <alignment horizontal="center" vertical="center"/>
      <protection locked="0"/>
    </xf>
    <xf numFmtId="44" fontId="7" fillId="4" borderId="12" xfId="1" applyFont="1" applyFill="1" applyBorder="1" applyAlignment="1" applyProtection="1">
      <alignment horizontal="center" vertical="center"/>
      <protection locked="0"/>
    </xf>
    <xf numFmtId="10" fontId="7" fillId="4" borderId="12" xfId="2" applyNumberFormat="1" applyFont="1" applyFill="1" applyBorder="1" applyAlignment="1" applyProtection="1">
      <alignment horizontal="center" vertical="center"/>
      <protection locked="0"/>
    </xf>
    <xf numFmtId="0" fontId="8" fillId="7" borderId="26" xfId="0" applyFont="1" applyFill="1" applyBorder="1" applyAlignment="1" applyProtection="1">
      <alignment horizontal="center" vertical="center"/>
      <protection hidden="1"/>
    </xf>
    <xf numFmtId="0" fontId="8" fillId="7" borderId="28" xfId="0" applyFont="1" applyFill="1" applyBorder="1" applyAlignment="1" applyProtection="1">
      <alignment horizontal="center" vertical="center"/>
      <protection hidden="1"/>
    </xf>
    <xf numFmtId="0" fontId="7" fillId="4" borderId="57"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71" xfId="0" applyFont="1" applyFill="1" applyBorder="1" applyAlignment="1" applyProtection="1">
      <alignment horizontal="center" vertical="center" wrapText="1"/>
      <protection locked="0"/>
    </xf>
    <xf numFmtId="0" fontId="7" fillId="4" borderId="72"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8" fillId="40" borderId="101" xfId="0" applyFont="1" applyFill="1" applyBorder="1" applyAlignment="1" applyProtection="1">
      <alignment horizontal="center" vertical="center" wrapText="1"/>
      <protection hidden="1"/>
    </xf>
    <xf numFmtId="0" fontId="8" fillId="40" borderId="98" xfId="0" applyFont="1" applyFill="1" applyBorder="1" applyAlignment="1" applyProtection="1">
      <alignment horizontal="center" vertical="center" wrapText="1"/>
      <protection hidden="1"/>
    </xf>
    <xf numFmtId="0" fontId="8" fillId="40" borderId="100" xfId="0" applyFont="1" applyFill="1" applyBorder="1" applyAlignment="1" applyProtection="1">
      <alignment horizontal="center" vertical="center" wrapText="1"/>
      <protection hidden="1"/>
    </xf>
    <xf numFmtId="44" fontId="7" fillId="41" borderId="41" xfId="1" applyFont="1" applyFill="1" applyBorder="1" applyAlignment="1" applyProtection="1">
      <alignment horizontal="center" vertical="center"/>
      <protection hidden="1"/>
    </xf>
    <xf numFmtId="44" fontId="7" fillId="41" borderId="66" xfId="1" applyFont="1" applyFill="1" applyBorder="1" applyAlignment="1" applyProtection="1">
      <alignment horizontal="center" vertical="center"/>
      <protection hidden="1"/>
    </xf>
    <xf numFmtId="44" fontId="7" fillId="41" borderId="50" xfId="1" applyFont="1" applyFill="1" applyBorder="1" applyAlignment="1" applyProtection="1">
      <alignment horizontal="center" vertical="center"/>
      <protection hidden="1"/>
    </xf>
    <xf numFmtId="167" fontId="7" fillId="4" borderId="34" xfId="3" applyNumberFormat="1" applyFont="1" applyFill="1" applyBorder="1" applyAlignment="1" applyProtection="1">
      <alignment horizontal="center" vertical="center"/>
      <protection locked="0"/>
    </xf>
    <xf numFmtId="167" fontId="7" fillId="4" borderId="72" xfId="3" applyNumberFormat="1" applyFont="1" applyFill="1" applyBorder="1" applyAlignment="1" applyProtection="1">
      <alignment horizontal="center" vertical="center"/>
      <protection locked="0"/>
    </xf>
    <xf numFmtId="167" fontId="7" fillId="4" borderId="33" xfId="3" applyNumberFormat="1" applyFont="1" applyFill="1" applyBorder="1" applyAlignment="1" applyProtection="1">
      <alignment horizontal="center" vertical="center"/>
      <protection locked="0"/>
    </xf>
    <xf numFmtId="0" fontId="7" fillId="20" borderId="97" xfId="0" applyFont="1" applyFill="1" applyBorder="1" applyAlignment="1" applyProtection="1">
      <alignment horizontal="center" vertical="center"/>
      <protection hidden="1"/>
    </xf>
    <xf numFmtId="0" fontId="7" fillId="20" borderId="98" xfId="0" applyFont="1" applyFill="1" applyBorder="1" applyAlignment="1" applyProtection="1">
      <alignment horizontal="center" vertical="center"/>
      <protection hidden="1"/>
    </xf>
    <xf numFmtId="0" fontId="7" fillId="20" borderId="100" xfId="0" applyFont="1" applyFill="1" applyBorder="1" applyAlignment="1" applyProtection="1">
      <alignment horizontal="center" vertical="center"/>
      <protection hidden="1"/>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7" borderId="93" xfId="0" applyFont="1" applyFill="1" applyBorder="1" applyAlignment="1" applyProtection="1">
      <alignment horizontal="center" vertical="center"/>
      <protection hidden="1"/>
    </xf>
    <xf numFmtId="44" fontId="7" fillId="7" borderId="42" xfId="1" applyFont="1" applyFill="1" applyBorder="1" applyAlignment="1" applyProtection="1">
      <alignment horizontal="center" vertical="center"/>
      <protection hidden="1"/>
    </xf>
    <xf numFmtId="44" fontId="7" fillId="7" borderId="60" xfId="1" applyFont="1" applyFill="1" applyBorder="1" applyAlignment="1" applyProtection="1">
      <alignment horizontal="center" vertical="center"/>
      <protection hidden="1"/>
    </xf>
    <xf numFmtId="0" fontId="7" fillId="4" borderId="14" xfId="0" applyFont="1" applyFill="1" applyBorder="1" applyAlignment="1" applyProtection="1">
      <alignment vertical="center" wrapText="1"/>
      <protection locked="0"/>
    </xf>
    <xf numFmtId="0" fontId="7" fillId="4" borderId="15" xfId="0" applyFont="1" applyFill="1" applyBorder="1" applyAlignment="1" applyProtection="1">
      <alignment vertical="center" wrapText="1"/>
      <protection locked="0"/>
    </xf>
    <xf numFmtId="0" fontId="7" fillId="4" borderId="16" xfId="0" applyFont="1" applyFill="1" applyBorder="1" applyAlignment="1" applyProtection="1">
      <alignment vertical="center" wrapText="1"/>
      <protection locked="0"/>
    </xf>
    <xf numFmtId="44" fontId="7" fillId="4" borderId="15" xfId="1" applyFont="1" applyFill="1" applyBorder="1" applyAlignment="1" applyProtection="1">
      <alignment horizontal="center" vertical="center" wrapText="1"/>
      <protection locked="0"/>
    </xf>
    <xf numFmtId="0" fontId="8" fillId="4" borderId="20" xfId="0" applyFont="1" applyFill="1" applyBorder="1" applyAlignment="1" applyProtection="1">
      <alignment horizontal="center" vertical="center" wrapText="1"/>
      <protection locked="0"/>
    </xf>
    <xf numFmtId="0" fontId="8" fillId="4" borderId="55" xfId="0" applyFont="1" applyFill="1" applyBorder="1" applyAlignment="1" applyProtection="1">
      <alignment horizontal="center" vertical="center" wrapText="1"/>
      <protection locked="0"/>
    </xf>
    <xf numFmtId="0" fontId="8" fillId="4" borderId="56" xfId="0" applyFont="1" applyFill="1" applyBorder="1" applyAlignment="1" applyProtection="1">
      <alignment horizontal="center" vertical="center" wrapText="1"/>
      <protection locked="0"/>
    </xf>
    <xf numFmtId="44" fontId="7" fillId="7" borderId="62" xfId="1" applyFont="1" applyFill="1" applyBorder="1" applyAlignment="1" applyProtection="1">
      <alignment vertical="center"/>
      <protection hidden="1"/>
    </xf>
    <xf numFmtId="44" fontId="7" fillId="7" borderId="63" xfId="1" applyFont="1" applyFill="1" applyBorder="1" applyAlignment="1" applyProtection="1">
      <alignment vertical="center"/>
      <protection hidden="1"/>
    </xf>
    <xf numFmtId="44" fontId="7" fillId="7" borderId="64" xfId="1" applyFont="1" applyFill="1" applyBorder="1" applyAlignment="1" applyProtection="1">
      <alignment vertical="center"/>
      <protection hidden="1"/>
    </xf>
    <xf numFmtId="44" fontId="7" fillId="7" borderId="85" xfId="1" applyFont="1" applyFill="1" applyBorder="1" applyAlignment="1" applyProtection="1">
      <alignment vertical="center"/>
      <protection hidden="1"/>
    </xf>
    <xf numFmtId="44" fontId="7" fillId="7" borderId="86" xfId="1" applyFont="1" applyFill="1" applyBorder="1" applyAlignment="1" applyProtection="1">
      <alignment vertical="center"/>
      <protection hidden="1"/>
    </xf>
    <xf numFmtId="44" fontId="7" fillId="7" borderId="87" xfId="1" applyFont="1" applyFill="1" applyBorder="1" applyAlignment="1" applyProtection="1">
      <alignment vertical="center"/>
      <protection hidden="1"/>
    </xf>
    <xf numFmtId="44" fontId="7" fillId="36" borderId="6" xfId="1" applyFont="1" applyFill="1" applyBorder="1" applyAlignment="1" applyProtection="1">
      <alignment vertical="center"/>
      <protection hidden="1"/>
    </xf>
    <xf numFmtId="44" fontId="7" fillId="36" borderId="10" xfId="1" applyFont="1" applyFill="1" applyBorder="1" applyAlignment="1" applyProtection="1">
      <alignment vertical="center"/>
      <protection hidden="1"/>
    </xf>
    <xf numFmtId="0" fontId="8" fillId="2" borderId="58" xfId="0" applyFont="1" applyFill="1" applyBorder="1" applyAlignment="1" applyProtection="1">
      <alignment vertical="center"/>
      <protection hidden="1"/>
    </xf>
    <xf numFmtId="44" fontId="7" fillId="4" borderId="4" xfId="1" applyFont="1" applyFill="1" applyBorder="1" applyAlignment="1" applyProtection="1">
      <alignment vertical="center"/>
      <protection locked="0"/>
    </xf>
    <xf numFmtId="0" fontId="8" fillId="0" borderId="62" xfId="0" applyFont="1" applyBorder="1" applyAlignment="1" applyProtection="1">
      <alignment vertical="center" wrapText="1"/>
      <protection hidden="1"/>
    </xf>
    <xf numFmtId="0" fontId="8" fillId="0" borderId="63" xfId="0" applyFont="1" applyBorder="1" applyAlignment="1" applyProtection="1">
      <alignment vertical="center" wrapText="1"/>
      <protection hidden="1"/>
    </xf>
    <xf numFmtId="0" fontId="8" fillId="0" borderId="64" xfId="0" applyFont="1" applyBorder="1" applyAlignment="1" applyProtection="1">
      <alignment vertical="center" wrapText="1"/>
      <protection hidden="1"/>
    </xf>
    <xf numFmtId="0" fontId="8" fillId="0" borderId="85" xfId="0" applyFont="1" applyBorder="1" applyAlignment="1" applyProtection="1">
      <alignment vertical="center" wrapText="1"/>
      <protection hidden="1"/>
    </xf>
    <xf numFmtId="0" fontId="8" fillId="0" borderId="86" xfId="0" applyFont="1" applyBorder="1" applyAlignment="1" applyProtection="1">
      <alignment vertical="center" wrapText="1"/>
      <protection hidden="1"/>
    </xf>
    <xf numFmtId="0" fontId="8" fillId="0" borderId="87" xfId="0" applyFont="1" applyBorder="1" applyAlignment="1" applyProtection="1">
      <alignment vertical="center" wrapText="1"/>
      <protection hidden="1"/>
    </xf>
    <xf numFmtId="44" fontId="7" fillId="17" borderId="6" xfId="1" applyFont="1" applyFill="1" applyBorder="1" applyAlignment="1" applyProtection="1">
      <alignment vertical="center"/>
      <protection hidden="1"/>
    </xf>
    <xf numFmtId="44" fontId="7" fillId="17" borderId="10" xfId="1" applyFont="1" applyFill="1" applyBorder="1" applyAlignment="1" applyProtection="1">
      <alignment vertical="center"/>
      <protection hidden="1"/>
    </xf>
    <xf numFmtId="44" fontId="7" fillId="7" borderId="97" xfId="1" applyFont="1" applyFill="1" applyBorder="1" applyAlignment="1" applyProtection="1">
      <alignment vertical="center"/>
      <protection hidden="1"/>
    </xf>
    <xf numFmtId="44" fontId="7" fillId="7" borderId="100" xfId="1" applyFont="1" applyFill="1" applyBorder="1" applyAlignment="1" applyProtection="1">
      <alignment vertical="center"/>
      <protection hidden="1"/>
    </xf>
    <xf numFmtId="0" fontId="7" fillId="5" borderId="81" xfId="0" applyFont="1" applyFill="1" applyBorder="1" applyAlignment="1" applyProtection="1">
      <alignment horizontal="center" vertical="center"/>
      <protection hidden="1"/>
    </xf>
    <xf numFmtId="0" fontId="7" fillId="5" borderId="79" xfId="0" applyFont="1" applyFill="1" applyBorder="1" applyAlignment="1" applyProtection="1">
      <alignment horizontal="center" vertical="center"/>
      <protection hidden="1"/>
    </xf>
    <xf numFmtId="0" fontId="7" fillId="5" borderId="74" xfId="0" applyFont="1" applyFill="1" applyBorder="1" applyAlignment="1" applyProtection="1">
      <alignment horizontal="center" vertical="center"/>
      <protection hidden="1"/>
    </xf>
    <xf numFmtId="0" fontId="7" fillId="5" borderId="0" xfId="0" applyFont="1" applyFill="1" applyAlignment="1" applyProtection="1">
      <alignment horizontal="center" vertical="center"/>
      <protection hidden="1"/>
    </xf>
    <xf numFmtId="0" fontId="7" fillId="5" borderId="68" xfId="0" applyFont="1" applyFill="1" applyBorder="1" applyAlignment="1" applyProtection="1">
      <alignment horizontal="center" vertical="center"/>
      <protection hidden="1"/>
    </xf>
    <xf numFmtId="0" fontId="7" fillId="5" borderId="69" xfId="0" applyFont="1" applyFill="1" applyBorder="1" applyAlignment="1" applyProtection="1">
      <alignment horizontal="center" vertical="center"/>
      <protection hidden="1"/>
    </xf>
    <xf numFmtId="44" fontId="7" fillId="13" borderId="98" xfId="1" applyFont="1" applyFill="1" applyBorder="1" applyAlignment="1" applyProtection="1">
      <alignment vertical="center"/>
      <protection hidden="1"/>
    </xf>
    <xf numFmtId="44" fontId="7" fillId="13" borderId="99" xfId="1" applyFont="1" applyFill="1" applyBorder="1" applyAlignment="1" applyProtection="1">
      <alignment vertical="center"/>
      <protection hidden="1"/>
    </xf>
    <xf numFmtId="0" fontId="8" fillId="5" borderId="79" xfId="0" applyFont="1" applyFill="1" applyBorder="1" applyAlignment="1" applyProtection="1">
      <alignment horizontal="center" vertical="center"/>
      <protection hidden="1"/>
    </xf>
    <xf numFmtId="0" fontId="8" fillId="5" borderId="0" xfId="0" applyFont="1" applyFill="1" applyAlignment="1" applyProtection="1">
      <alignment horizontal="center" vertical="center"/>
      <protection hidden="1"/>
    </xf>
    <xf numFmtId="0" fontId="8" fillId="5" borderId="69" xfId="0" applyFont="1" applyFill="1" applyBorder="1" applyAlignment="1" applyProtection="1">
      <alignment horizontal="center" vertical="center"/>
      <protection hidden="1"/>
    </xf>
    <xf numFmtId="0" fontId="8" fillId="2" borderId="62" xfId="0" applyFont="1" applyFill="1" applyBorder="1" applyAlignment="1" applyProtection="1">
      <alignment vertical="center" wrapText="1"/>
      <protection hidden="1"/>
    </xf>
    <xf numFmtId="0" fontId="8" fillId="2" borderId="63" xfId="0" applyFont="1" applyFill="1" applyBorder="1" applyAlignment="1" applyProtection="1">
      <alignment vertical="center" wrapText="1"/>
      <protection hidden="1"/>
    </xf>
    <xf numFmtId="0" fontId="8" fillId="2" borderId="64" xfId="0" applyFont="1" applyFill="1" applyBorder="1" applyAlignment="1" applyProtection="1">
      <alignment vertical="center" wrapText="1"/>
      <protection hidden="1"/>
    </xf>
    <xf numFmtId="0" fontId="8" fillId="2" borderId="85" xfId="0" applyFont="1" applyFill="1" applyBorder="1" applyAlignment="1" applyProtection="1">
      <alignment vertical="center" wrapText="1"/>
      <protection hidden="1"/>
    </xf>
    <xf numFmtId="0" fontId="8" fillId="2" borderId="86" xfId="0" applyFont="1" applyFill="1" applyBorder="1" applyAlignment="1" applyProtection="1">
      <alignment vertical="center" wrapText="1"/>
      <protection hidden="1"/>
    </xf>
    <xf numFmtId="0" fontId="8" fillId="2" borderId="87" xfId="0" applyFont="1" applyFill="1" applyBorder="1" applyAlignment="1" applyProtection="1">
      <alignment vertical="center" wrapText="1"/>
      <protection hidden="1"/>
    </xf>
    <xf numFmtId="0" fontId="8" fillId="0" borderId="73" xfId="0" applyFont="1" applyBorder="1" applyAlignment="1" applyProtection="1">
      <alignment vertical="center"/>
      <protection hidden="1"/>
    </xf>
    <xf numFmtId="0" fontId="8" fillId="7" borderId="99" xfId="0" applyFont="1" applyFill="1" applyBorder="1" applyAlignment="1" applyProtection="1">
      <alignment vertical="center"/>
      <protection hidden="1"/>
    </xf>
    <xf numFmtId="0" fontId="8" fillId="8" borderId="65" xfId="0" applyFont="1" applyFill="1" applyBorder="1" applyAlignment="1" applyProtection="1">
      <alignment vertical="center"/>
      <protection hidden="1"/>
    </xf>
    <xf numFmtId="0" fontId="8" fillId="8" borderId="66" xfId="0" applyFont="1" applyFill="1" applyBorder="1" applyAlignment="1" applyProtection="1">
      <alignment vertical="center"/>
      <protection hidden="1"/>
    </xf>
    <xf numFmtId="0" fontId="8" fillId="8" borderId="67" xfId="0" applyFont="1" applyFill="1" applyBorder="1" applyAlignment="1" applyProtection="1">
      <alignment vertical="center"/>
      <protection hidden="1"/>
    </xf>
    <xf numFmtId="44" fontId="7" fillId="4" borderId="25" xfId="1" applyFont="1" applyFill="1" applyBorder="1" applyAlignment="1" applyProtection="1">
      <alignment horizontal="center" vertical="center"/>
      <protection locked="0"/>
    </xf>
    <xf numFmtId="44" fontId="7" fillId="4" borderId="63" xfId="1" applyFont="1" applyFill="1" applyBorder="1" applyAlignment="1" applyProtection="1">
      <alignment horizontal="center" vertical="center"/>
      <protection locked="0"/>
    </xf>
    <xf numFmtId="44" fontId="7" fillId="4" borderId="24" xfId="1" applyFont="1" applyFill="1" applyBorder="1" applyAlignment="1" applyProtection="1">
      <alignment horizontal="center" vertical="center"/>
      <protection locked="0"/>
    </xf>
    <xf numFmtId="44" fontId="7" fillId="4" borderId="53" xfId="1" applyFont="1" applyFill="1" applyBorder="1" applyAlignment="1" applyProtection="1">
      <alignment horizontal="center" vertical="center"/>
      <protection locked="0"/>
    </xf>
    <xf numFmtId="44" fontId="7" fillId="4" borderId="86" xfId="1" applyFont="1" applyFill="1" applyBorder="1" applyAlignment="1" applyProtection="1">
      <alignment horizontal="center" vertical="center"/>
      <protection locked="0"/>
    </xf>
    <xf numFmtId="44" fontId="7" fillId="4" borderId="51" xfId="1" applyFont="1" applyFill="1" applyBorder="1" applyAlignment="1" applyProtection="1">
      <alignment horizontal="center" vertical="center"/>
      <protection locked="0"/>
    </xf>
    <xf numFmtId="44" fontId="7" fillId="4" borderId="62" xfId="1" applyFont="1" applyFill="1" applyBorder="1" applyAlignment="1" applyProtection="1">
      <alignment horizontal="center" vertical="center"/>
      <protection locked="0"/>
    </xf>
    <xf numFmtId="44" fontId="7" fillId="4" borderId="85" xfId="1" applyFont="1" applyFill="1" applyBorder="1" applyAlignment="1" applyProtection="1">
      <alignment horizontal="center" vertical="center"/>
      <protection locked="0"/>
    </xf>
    <xf numFmtId="44" fontId="7" fillId="17" borderId="33" xfId="1" applyFont="1" applyFill="1" applyBorder="1" applyAlignment="1" applyProtection="1">
      <alignment vertical="center"/>
      <protection hidden="1"/>
    </xf>
    <xf numFmtId="44" fontId="7" fillId="17" borderId="12" xfId="1" applyFont="1" applyFill="1" applyBorder="1" applyAlignment="1" applyProtection="1">
      <alignment vertical="center"/>
      <protection hidden="1"/>
    </xf>
    <xf numFmtId="44" fontId="7" fillId="8" borderId="50" xfId="1" applyFont="1" applyFill="1" applyBorder="1" applyAlignment="1" applyProtection="1">
      <alignment vertical="center"/>
      <protection hidden="1"/>
    </xf>
    <xf numFmtId="44" fontId="7" fillId="8" borderId="36" xfId="1" applyFont="1" applyFill="1" applyBorder="1" applyAlignment="1" applyProtection="1">
      <alignment vertical="center"/>
      <protection hidden="1"/>
    </xf>
    <xf numFmtId="44" fontId="7" fillId="8" borderId="65" xfId="1" applyFont="1" applyFill="1" applyBorder="1" applyAlignment="1" applyProtection="1">
      <alignment vertical="center"/>
      <protection hidden="1"/>
    </xf>
    <xf numFmtId="44" fontId="7" fillId="8" borderId="66" xfId="1" applyFont="1" applyFill="1" applyBorder="1" applyAlignment="1" applyProtection="1">
      <alignment vertical="center"/>
      <protection hidden="1"/>
    </xf>
    <xf numFmtId="44" fontId="7" fillId="8" borderId="67" xfId="1" applyFont="1" applyFill="1" applyBorder="1" applyAlignment="1" applyProtection="1">
      <alignment vertical="center"/>
      <protection hidden="1"/>
    </xf>
    <xf numFmtId="44" fontId="7" fillId="17" borderId="62" xfId="1" applyFont="1" applyFill="1" applyBorder="1" applyAlignment="1" applyProtection="1">
      <alignment horizontal="center" vertical="center"/>
      <protection hidden="1"/>
    </xf>
    <xf numFmtId="44" fontId="7" fillId="17" borderId="63" xfId="1" applyFont="1" applyFill="1" applyBorder="1" applyAlignment="1" applyProtection="1">
      <alignment horizontal="center" vertical="center"/>
      <protection hidden="1"/>
    </xf>
    <xf numFmtId="44" fontId="7" fillId="17" borderId="24" xfId="1" applyFont="1" applyFill="1" applyBorder="1" applyAlignment="1" applyProtection="1">
      <alignment horizontal="center" vertical="center"/>
      <protection hidden="1"/>
    </xf>
    <xf numFmtId="44" fontId="7" fillId="17" borderId="85" xfId="1" applyFont="1" applyFill="1" applyBorder="1" applyAlignment="1" applyProtection="1">
      <alignment horizontal="center" vertical="center"/>
      <protection hidden="1"/>
    </xf>
    <xf numFmtId="44" fontId="7" fillId="17" borderId="86" xfId="1" applyFont="1" applyFill="1" applyBorder="1" applyAlignment="1" applyProtection="1">
      <alignment horizontal="center" vertical="center"/>
      <protection hidden="1"/>
    </xf>
    <xf numFmtId="44" fontId="7" fillId="17" borderId="51" xfId="1" applyFont="1" applyFill="1" applyBorder="1" applyAlignment="1" applyProtection="1">
      <alignment horizontal="center" vertical="center"/>
      <protection hidden="1"/>
    </xf>
    <xf numFmtId="44" fontId="7" fillId="61" borderId="6" xfId="1" applyFont="1" applyFill="1" applyBorder="1" applyAlignment="1" applyProtection="1">
      <alignment vertical="center"/>
    </xf>
    <xf numFmtId="44" fontId="7" fillId="61" borderId="10" xfId="1" applyFont="1" applyFill="1" applyBorder="1" applyAlignment="1" applyProtection="1">
      <alignment vertical="center"/>
    </xf>
    <xf numFmtId="44" fontId="7" fillId="4" borderId="34" xfId="1" applyFont="1" applyFill="1" applyBorder="1" applyAlignment="1" applyProtection="1">
      <alignment vertical="center"/>
      <protection locked="0"/>
    </xf>
    <xf numFmtId="44" fontId="7" fillId="7" borderId="9" xfId="1" applyFont="1" applyFill="1" applyBorder="1" applyAlignment="1" applyProtection="1">
      <alignment vertical="center"/>
      <protection hidden="1"/>
    </xf>
    <xf numFmtId="44" fontId="7" fillId="7" borderId="76" xfId="1" applyFont="1" applyFill="1" applyBorder="1" applyAlignment="1" applyProtection="1">
      <alignment vertical="center"/>
      <protection hidden="1"/>
    </xf>
    <xf numFmtId="0" fontId="8" fillId="5" borderId="54" xfId="0" applyFont="1" applyFill="1" applyBorder="1" applyAlignment="1" applyProtection="1">
      <alignment horizontal="center" vertical="center" wrapText="1"/>
      <protection hidden="1"/>
    </xf>
    <xf numFmtId="0" fontId="8" fillId="5" borderId="20" xfId="0" applyFont="1" applyFill="1" applyBorder="1" applyAlignment="1" applyProtection="1">
      <alignment horizontal="center" vertical="center"/>
      <protection hidden="1"/>
    </xf>
    <xf numFmtId="0" fontId="8" fillId="5" borderId="42" xfId="0" applyFont="1" applyFill="1" applyBorder="1" applyAlignment="1" applyProtection="1">
      <alignment horizontal="center" vertical="center"/>
      <protection hidden="1"/>
    </xf>
    <xf numFmtId="9" fontId="7" fillId="0" borderId="10" xfId="2" applyFont="1" applyFill="1" applyBorder="1" applyAlignment="1" applyProtection="1">
      <alignment horizontal="center" vertical="center"/>
      <protection hidden="1"/>
    </xf>
    <xf numFmtId="9" fontId="7" fillId="0" borderId="4" xfId="2" applyFont="1" applyFill="1" applyBorder="1" applyAlignment="1" applyProtection="1">
      <alignment horizontal="center" vertical="center"/>
      <protection hidden="1"/>
    </xf>
    <xf numFmtId="44" fontId="7" fillId="7" borderId="6" xfId="1" applyFont="1" applyFill="1" applyBorder="1" applyAlignment="1" applyProtection="1">
      <alignment horizontal="center" vertical="center"/>
      <protection hidden="1"/>
    </xf>
    <xf numFmtId="44" fontId="7" fillId="7" borderId="10" xfId="1" applyFont="1" applyFill="1" applyBorder="1" applyAlignment="1" applyProtection="1">
      <alignment horizontal="center" vertical="center"/>
      <protection hidden="1"/>
    </xf>
    <xf numFmtId="9" fontId="7" fillId="0" borderId="39" xfId="2" applyFont="1" applyFill="1" applyBorder="1" applyAlignment="1" applyProtection="1">
      <alignment horizontal="center" vertical="center"/>
      <protection hidden="1"/>
    </xf>
    <xf numFmtId="9" fontId="7" fillId="0" borderId="42" xfId="2" applyFont="1" applyFill="1" applyBorder="1" applyAlignment="1" applyProtection="1">
      <alignment horizontal="center" vertical="center"/>
      <protection hidden="1"/>
    </xf>
    <xf numFmtId="10" fontId="7" fillId="13" borderId="17" xfId="2" applyNumberFormat="1" applyFont="1" applyFill="1" applyBorder="1" applyAlignment="1" applyProtection="1">
      <alignment horizontal="center" vertical="center"/>
      <protection hidden="1"/>
    </xf>
    <xf numFmtId="10" fontId="7" fillId="13" borderId="10" xfId="2" applyNumberFormat="1" applyFont="1" applyFill="1" applyBorder="1" applyAlignment="1" applyProtection="1">
      <alignment horizontal="center" vertical="center"/>
      <protection hidden="1"/>
    </xf>
    <xf numFmtId="10" fontId="7" fillId="13" borderId="18" xfId="2" applyNumberFormat="1" applyFont="1" applyFill="1" applyBorder="1" applyAlignment="1" applyProtection="1">
      <alignment horizontal="center" vertical="center"/>
      <protection hidden="1"/>
    </xf>
    <xf numFmtId="10" fontId="7" fillId="13" borderId="38" xfId="2" applyNumberFormat="1" applyFont="1" applyFill="1" applyBorder="1" applyAlignment="1" applyProtection="1">
      <alignment horizontal="center" vertical="center"/>
      <protection hidden="1"/>
    </xf>
    <xf numFmtId="10" fontId="7" fillId="13" borderId="39" xfId="2" applyNumberFormat="1" applyFont="1" applyFill="1" applyBorder="1" applyAlignment="1" applyProtection="1">
      <alignment horizontal="center" vertical="center"/>
      <protection hidden="1"/>
    </xf>
    <xf numFmtId="10" fontId="7" fillId="13" borderId="40" xfId="2" applyNumberFormat="1" applyFont="1" applyFill="1" applyBorder="1" applyAlignment="1" applyProtection="1">
      <alignment horizontal="center" vertical="center"/>
      <protection hidden="1"/>
    </xf>
    <xf numFmtId="44" fontId="7" fillId="4" borderId="64" xfId="1" applyFont="1" applyFill="1" applyBorder="1" applyAlignment="1" applyProtection="1">
      <alignment horizontal="center" vertical="center"/>
      <protection locked="0"/>
    </xf>
    <xf numFmtId="44" fontId="7" fillId="4" borderId="87" xfId="1" applyFont="1" applyFill="1" applyBorder="1" applyAlignment="1" applyProtection="1">
      <alignment horizontal="center" vertical="center"/>
      <protection locked="0"/>
    </xf>
    <xf numFmtId="44" fontId="7" fillId="4" borderId="25" xfId="1" applyFont="1" applyFill="1" applyBorder="1" applyAlignment="1" applyProtection="1">
      <alignment vertical="center"/>
      <protection locked="0"/>
    </xf>
    <xf numFmtId="44" fontId="7" fillId="4" borderId="63" xfId="1" applyFont="1" applyFill="1" applyBorder="1" applyAlignment="1" applyProtection="1">
      <alignment vertical="center"/>
      <protection locked="0"/>
    </xf>
    <xf numFmtId="44" fontId="7" fillId="4" borderId="64" xfId="1" applyFont="1" applyFill="1" applyBorder="1" applyAlignment="1" applyProtection="1">
      <alignment vertical="center"/>
      <protection locked="0"/>
    </xf>
    <xf numFmtId="44" fontId="7" fillId="4" borderId="53" xfId="1" applyFont="1" applyFill="1" applyBorder="1" applyAlignment="1" applyProtection="1">
      <alignment vertical="center"/>
      <protection locked="0"/>
    </xf>
    <xf numFmtId="44" fontId="7" fillId="4" borderId="86" xfId="1" applyFont="1" applyFill="1" applyBorder="1" applyAlignment="1" applyProtection="1">
      <alignment vertical="center"/>
      <protection locked="0"/>
    </xf>
    <xf numFmtId="44" fontId="7" fillId="4" borderId="87" xfId="1" applyFont="1" applyFill="1" applyBorder="1" applyAlignment="1" applyProtection="1">
      <alignment vertical="center"/>
      <protection locked="0"/>
    </xf>
    <xf numFmtId="44" fontId="7" fillId="8" borderId="41" xfId="1" applyFont="1" applyFill="1" applyBorder="1" applyAlignment="1" applyProtection="1">
      <alignment vertical="center"/>
      <protection hidden="1"/>
    </xf>
    <xf numFmtId="44" fontId="7" fillId="7" borderId="51" xfId="1" applyFont="1" applyFill="1" applyBorder="1" applyAlignment="1" applyProtection="1">
      <alignment vertical="center"/>
      <protection hidden="1"/>
    </xf>
    <xf numFmtId="44" fontId="7" fillId="7" borderId="11" xfId="1" applyFont="1" applyFill="1" applyBorder="1" applyAlignment="1" applyProtection="1">
      <alignment vertical="center"/>
      <protection hidden="1"/>
    </xf>
    <xf numFmtId="44" fontId="7" fillId="7" borderId="49" xfId="1" applyFont="1" applyFill="1" applyBorder="1" applyAlignment="1" applyProtection="1">
      <alignment vertical="center"/>
      <protection hidden="1"/>
    </xf>
    <xf numFmtId="44" fontId="7" fillId="7" borderId="47" xfId="1" applyFont="1" applyFill="1" applyBorder="1" applyAlignment="1" applyProtection="1">
      <alignment vertical="center"/>
      <protection hidden="1"/>
    </xf>
    <xf numFmtId="44" fontId="7" fillId="7" borderId="39" xfId="1" applyFont="1" applyFill="1" applyBorder="1" applyAlignment="1" applyProtection="1">
      <alignment vertical="center"/>
      <protection hidden="1"/>
    </xf>
    <xf numFmtId="44" fontId="7" fillId="7" borderId="40" xfId="1" applyFont="1" applyFill="1" applyBorder="1" applyAlignment="1" applyProtection="1">
      <alignment vertical="center"/>
      <protection hidden="1"/>
    </xf>
    <xf numFmtId="0" fontId="8" fillId="0" borderId="26" xfId="0" applyFont="1" applyBorder="1" applyAlignment="1" applyProtection="1">
      <alignment vertical="center"/>
      <protection hidden="1"/>
    </xf>
    <xf numFmtId="0" fontId="8" fillId="0" borderId="27" xfId="0" applyFont="1" applyBorder="1" applyAlignment="1" applyProtection="1">
      <alignment vertical="center"/>
      <protection hidden="1"/>
    </xf>
    <xf numFmtId="0" fontId="8" fillId="0" borderId="30" xfId="0" applyFont="1" applyBorder="1" applyAlignment="1" applyProtection="1">
      <alignment vertical="center"/>
      <protection hidden="1"/>
    </xf>
    <xf numFmtId="44" fontId="7" fillId="7" borderId="26" xfId="0" applyNumberFormat="1" applyFont="1" applyFill="1" applyBorder="1" applyAlignment="1" applyProtection="1">
      <alignment horizontal="center" vertical="center"/>
      <protection hidden="1"/>
    </xf>
    <xf numFmtId="0" fontId="7" fillId="7" borderId="27" xfId="1" applyNumberFormat="1" applyFont="1" applyFill="1" applyBorder="1" applyAlignment="1" applyProtection="1">
      <alignment horizontal="center" vertical="center"/>
      <protection hidden="1"/>
    </xf>
    <xf numFmtId="44" fontId="7" fillId="0" borderId="27" xfId="1" applyFont="1" applyFill="1" applyBorder="1" applyAlignment="1" applyProtection="1">
      <alignment vertical="center"/>
      <protection hidden="1"/>
    </xf>
    <xf numFmtId="44" fontId="7" fillId="0" borderId="28" xfId="1" applyFont="1" applyFill="1" applyBorder="1" applyAlignment="1" applyProtection="1">
      <alignment vertical="center"/>
      <protection hidden="1"/>
    </xf>
    <xf numFmtId="44" fontId="7" fillId="13" borderId="29" xfId="1" applyFont="1" applyFill="1" applyBorder="1" applyAlignment="1" applyProtection="1">
      <alignment vertical="center"/>
      <protection hidden="1"/>
    </xf>
    <xf numFmtId="44" fontId="7" fillId="13" borderId="27" xfId="1" applyFont="1" applyFill="1" applyBorder="1" applyAlignment="1" applyProtection="1">
      <alignment vertical="center"/>
      <protection hidden="1"/>
    </xf>
    <xf numFmtId="44" fontId="7" fillId="13" borderId="28" xfId="1" applyFont="1" applyFill="1" applyBorder="1" applyAlignment="1" applyProtection="1">
      <alignment vertical="center"/>
      <protection hidden="1"/>
    </xf>
    <xf numFmtId="44" fontId="8" fillId="7" borderId="6" xfId="1" applyFont="1" applyFill="1" applyBorder="1" applyAlignment="1" applyProtection="1">
      <alignment vertical="center"/>
      <protection hidden="1"/>
    </xf>
    <xf numFmtId="44" fontId="8" fillId="7" borderId="10" xfId="1" applyFont="1" applyFill="1" applyBorder="1" applyAlignment="1" applyProtection="1">
      <alignment vertical="center"/>
      <protection hidden="1"/>
    </xf>
    <xf numFmtId="0" fontId="3" fillId="6" borderId="117" xfId="0" applyFont="1" applyFill="1" applyBorder="1" applyAlignment="1" applyProtection="1">
      <alignment horizontal="center" vertical="center"/>
      <protection hidden="1"/>
    </xf>
    <xf numFmtId="0" fontId="3" fillId="6" borderId="118" xfId="0" applyFont="1" applyFill="1" applyBorder="1" applyAlignment="1" applyProtection="1">
      <alignment horizontal="center" vertical="center"/>
      <protection hidden="1"/>
    </xf>
    <xf numFmtId="0" fontId="3" fillId="6" borderId="119" xfId="0" applyFont="1" applyFill="1" applyBorder="1" applyAlignment="1" applyProtection="1">
      <alignment horizontal="center" vertical="center"/>
      <protection hidden="1"/>
    </xf>
    <xf numFmtId="44" fontId="7" fillId="7" borderId="19" xfId="1" applyFont="1" applyFill="1" applyBorder="1" applyAlignment="1" applyProtection="1">
      <alignment vertical="center"/>
      <protection hidden="1"/>
    </xf>
    <xf numFmtId="44" fontId="7" fillId="7" borderId="59" xfId="1" applyFont="1" applyFill="1" applyBorder="1" applyAlignment="1" applyProtection="1">
      <alignment vertical="center"/>
      <protection hidden="1"/>
    </xf>
    <xf numFmtId="44" fontId="7" fillId="7" borderId="60" xfId="1" applyFont="1" applyFill="1" applyBorder="1" applyAlignment="1" applyProtection="1">
      <alignment vertical="center"/>
      <protection hidden="1"/>
    </xf>
    <xf numFmtId="0" fontId="8" fillId="5" borderId="46" xfId="0" applyFont="1" applyFill="1" applyBorder="1" applyAlignment="1" applyProtection="1">
      <alignment horizontal="center" vertical="center"/>
      <protection hidden="1"/>
    </xf>
    <xf numFmtId="0" fontId="8" fillId="5" borderId="29" xfId="0" applyFont="1" applyFill="1" applyBorder="1" applyAlignment="1" applyProtection="1">
      <alignment horizontal="center" vertical="center"/>
      <protection hidden="1"/>
    </xf>
    <xf numFmtId="0" fontId="8" fillId="2" borderId="17" xfId="0" applyFont="1" applyFill="1" applyBorder="1" applyAlignment="1" applyProtection="1">
      <alignment vertical="center"/>
      <protection hidden="1"/>
    </xf>
    <xf numFmtId="0" fontId="8" fillId="2" borderId="10" xfId="0" applyFont="1" applyFill="1" applyBorder="1" applyAlignment="1" applyProtection="1">
      <alignment vertical="center"/>
      <protection hidden="1"/>
    </xf>
    <xf numFmtId="0" fontId="8" fillId="2" borderId="18" xfId="0" applyFont="1" applyFill="1" applyBorder="1" applyAlignment="1" applyProtection="1">
      <alignment vertical="center"/>
      <protection hidden="1"/>
    </xf>
    <xf numFmtId="0" fontId="8" fillId="0" borderId="17" xfId="0" applyFont="1" applyBorder="1" applyAlignment="1" applyProtection="1">
      <alignment horizontal="left" vertical="center" wrapText="1"/>
      <protection hidden="1"/>
    </xf>
    <xf numFmtId="0" fontId="8" fillId="0" borderId="10" xfId="0" applyFont="1" applyBorder="1"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0" borderId="38" xfId="0" applyFont="1" applyBorder="1" applyAlignment="1" applyProtection="1">
      <alignment horizontal="left" vertical="center" wrapText="1"/>
      <protection hidden="1"/>
    </xf>
    <xf numFmtId="0" fontId="8" fillId="0" borderId="39" xfId="0" applyFont="1" applyBorder="1" applyAlignment="1" applyProtection="1">
      <alignment horizontal="left" vertical="center" wrapText="1"/>
      <protection hidden="1"/>
    </xf>
    <xf numFmtId="0" fontId="8" fillId="0" borderId="40" xfId="0" applyFont="1" applyBorder="1" applyAlignment="1" applyProtection="1">
      <alignment horizontal="left" vertical="center" wrapText="1"/>
      <protection hidden="1"/>
    </xf>
    <xf numFmtId="0" fontId="8" fillId="22" borderId="81" xfId="0" applyFont="1" applyFill="1" applyBorder="1" applyAlignment="1" applyProtection="1">
      <alignment horizontal="center" vertical="center"/>
      <protection hidden="1"/>
    </xf>
    <xf numFmtId="0" fontId="8" fillId="22" borderId="79" xfId="0" applyFont="1" applyFill="1" applyBorder="1" applyAlignment="1" applyProtection="1">
      <alignment horizontal="center" vertical="center"/>
      <protection hidden="1"/>
    </xf>
    <xf numFmtId="0" fontId="8" fillId="22" borderId="80" xfId="0" applyFont="1" applyFill="1" applyBorder="1" applyAlignment="1" applyProtection="1">
      <alignment horizontal="center" vertical="center"/>
      <protection hidden="1"/>
    </xf>
    <xf numFmtId="0" fontId="8" fillId="22" borderId="68" xfId="0" applyFont="1" applyFill="1" applyBorder="1" applyAlignment="1" applyProtection="1">
      <alignment horizontal="center" vertical="center"/>
      <protection hidden="1"/>
    </xf>
    <xf numFmtId="0" fontId="8" fillId="22" borderId="69" xfId="0" applyFont="1" applyFill="1" applyBorder="1" applyAlignment="1" applyProtection="1">
      <alignment horizontal="center" vertical="center"/>
      <protection hidden="1"/>
    </xf>
    <xf numFmtId="0" fontId="8" fillId="22" borderId="70" xfId="0" applyFont="1" applyFill="1" applyBorder="1" applyAlignment="1" applyProtection="1">
      <alignment horizontal="center" vertical="center"/>
      <protection hidden="1"/>
    </xf>
    <xf numFmtId="0" fontId="8" fillId="15" borderId="68" xfId="0" applyFont="1" applyFill="1" applyBorder="1" applyAlignment="1" applyProtection="1">
      <alignment vertical="center"/>
      <protection hidden="1"/>
    </xf>
    <xf numFmtId="0" fontId="8" fillId="15" borderId="69" xfId="0" applyFont="1" applyFill="1" applyBorder="1" applyAlignment="1" applyProtection="1">
      <alignment vertical="center"/>
      <protection hidden="1"/>
    </xf>
    <xf numFmtId="0" fontId="8" fillId="15" borderId="70" xfId="0" applyFont="1" applyFill="1" applyBorder="1" applyAlignment="1" applyProtection="1">
      <alignment vertical="center"/>
      <protection hidden="1"/>
    </xf>
    <xf numFmtId="0" fontId="7" fillId="7" borderId="11" xfId="1" applyNumberFormat="1" applyFont="1" applyFill="1" applyBorder="1" applyAlignment="1" applyProtection="1">
      <alignment horizontal="center" vertical="center"/>
      <protection hidden="1"/>
    </xf>
    <xf numFmtId="0" fontId="7" fillId="7" borderId="49" xfId="1" applyNumberFormat="1" applyFont="1" applyFill="1" applyBorder="1" applyAlignment="1" applyProtection="1">
      <alignment horizontal="center" vertical="center"/>
      <protection hidden="1"/>
    </xf>
    <xf numFmtId="0" fontId="7" fillId="7" borderId="39" xfId="1" applyNumberFormat="1" applyFont="1" applyFill="1" applyBorder="1" applyAlignment="1" applyProtection="1">
      <alignment horizontal="center" vertical="center"/>
      <protection hidden="1"/>
    </xf>
    <xf numFmtId="0" fontId="7" fillId="7" borderId="40" xfId="1" applyNumberFormat="1" applyFont="1" applyFill="1" applyBorder="1" applyAlignment="1" applyProtection="1">
      <alignment horizontal="center" vertical="center"/>
      <protection hidden="1"/>
    </xf>
    <xf numFmtId="0" fontId="8" fillId="22" borderId="14" xfId="0" applyFont="1" applyFill="1" applyBorder="1" applyAlignment="1" applyProtection="1">
      <alignment horizontal="center" vertical="center" wrapText="1"/>
      <protection hidden="1"/>
    </xf>
    <xf numFmtId="0" fontId="8" fillId="22" borderId="15" xfId="0" applyFont="1" applyFill="1" applyBorder="1" applyAlignment="1" applyProtection="1">
      <alignment horizontal="center" vertical="center" wrapText="1"/>
      <protection hidden="1"/>
    </xf>
    <xf numFmtId="0" fontId="8" fillId="22" borderId="38" xfId="0" applyFont="1" applyFill="1" applyBorder="1" applyAlignment="1" applyProtection="1">
      <alignment horizontal="center" vertical="center" wrapText="1"/>
      <protection hidden="1"/>
    </xf>
    <xf numFmtId="0" fontId="8" fillId="22" borderId="39" xfId="0" applyFont="1" applyFill="1" applyBorder="1" applyAlignment="1" applyProtection="1">
      <alignment horizontal="center" vertical="center" wrapText="1"/>
      <protection hidden="1"/>
    </xf>
    <xf numFmtId="0" fontId="8" fillId="22" borderId="15" xfId="0" applyFont="1" applyFill="1" applyBorder="1" applyAlignment="1" applyProtection="1">
      <alignment horizontal="center" vertical="center"/>
      <protection hidden="1"/>
    </xf>
    <xf numFmtId="0" fontId="8" fillId="22" borderId="16" xfId="0" applyFont="1" applyFill="1" applyBorder="1" applyAlignment="1" applyProtection="1">
      <alignment horizontal="center" vertical="center"/>
      <protection hidden="1"/>
    </xf>
    <xf numFmtId="0" fontId="8" fillId="22" borderId="39" xfId="0" applyFont="1" applyFill="1" applyBorder="1" applyAlignment="1" applyProtection="1">
      <alignment horizontal="center" vertical="center"/>
      <protection hidden="1"/>
    </xf>
    <xf numFmtId="0" fontId="8" fillId="22" borderId="40" xfId="0" applyFont="1" applyFill="1" applyBorder="1" applyAlignment="1" applyProtection="1">
      <alignment horizontal="center" vertical="center"/>
      <protection hidden="1"/>
    </xf>
    <xf numFmtId="0" fontId="8" fillId="22" borderId="19" xfId="0" applyFont="1" applyFill="1" applyBorder="1" applyAlignment="1" applyProtection="1">
      <alignment horizontal="center" vertical="center" wrapText="1"/>
      <protection hidden="1"/>
    </xf>
    <xf numFmtId="0" fontId="8" fillId="22" borderId="16" xfId="0" applyFont="1" applyFill="1" applyBorder="1" applyAlignment="1" applyProtection="1">
      <alignment horizontal="center" vertical="center" wrapText="1"/>
      <protection hidden="1"/>
    </xf>
    <xf numFmtId="0" fontId="8" fillId="22" borderId="47" xfId="0" applyFont="1" applyFill="1" applyBorder="1" applyAlignment="1" applyProtection="1">
      <alignment horizontal="center" vertical="center" wrapText="1"/>
      <protection hidden="1"/>
    </xf>
    <xf numFmtId="0" fontId="8" fillId="22" borderId="40" xfId="0" applyFont="1" applyFill="1" applyBorder="1" applyAlignment="1" applyProtection="1">
      <alignment horizontal="center" vertical="center" wrapText="1"/>
      <protection hidden="1"/>
    </xf>
    <xf numFmtId="44" fontId="7" fillId="20" borderId="26" xfId="0" applyNumberFormat="1" applyFont="1" applyFill="1" applyBorder="1" applyAlignment="1" applyProtection="1">
      <alignment horizontal="center" vertical="center"/>
      <protection hidden="1"/>
    </xf>
    <xf numFmtId="44" fontId="7" fillId="20" borderId="27" xfId="1" applyFont="1" applyFill="1" applyBorder="1" applyAlignment="1" applyProtection="1">
      <alignment vertical="center"/>
      <protection hidden="1"/>
    </xf>
    <xf numFmtId="9" fontId="7" fillId="15" borderId="27" xfId="2" applyFont="1" applyFill="1" applyBorder="1" applyAlignment="1" applyProtection="1">
      <alignment horizontal="center" vertical="center"/>
      <protection hidden="1"/>
    </xf>
    <xf numFmtId="9" fontId="7" fillId="15" borderId="28" xfId="2" applyFont="1" applyFill="1" applyBorder="1" applyAlignment="1" applyProtection="1">
      <alignment horizontal="center" vertical="center"/>
      <protection hidden="1"/>
    </xf>
    <xf numFmtId="9" fontId="7" fillId="23" borderId="29" xfId="2" applyFont="1" applyFill="1" applyBorder="1" applyAlignment="1" applyProtection="1">
      <alignment horizontal="center" vertical="center"/>
      <protection hidden="1"/>
    </xf>
    <xf numFmtId="9" fontId="7" fillId="23" borderId="27" xfId="2" applyFont="1" applyFill="1" applyBorder="1" applyAlignment="1" applyProtection="1">
      <alignment horizontal="center" vertical="center"/>
      <protection hidden="1"/>
    </xf>
    <xf numFmtId="9" fontId="7" fillId="23" borderId="28" xfId="2" applyFont="1" applyFill="1" applyBorder="1" applyAlignment="1" applyProtection="1">
      <alignment horizontal="center" vertical="center"/>
      <protection hidden="1"/>
    </xf>
    <xf numFmtId="44" fontId="7" fillId="4" borderId="5" xfId="1" applyFont="1" applyFill="1" applyBorder="1" applyAlignment="1" applyProtection="1">
      <alignment vertical="center"/>
      <protection locked="0"/>
    </xf>
    <xf numFmtId="44" fontId="7" fillId="4" borderId="58" xfId="1" applyFont="1" applyFill="1" applyBorder="1" applyAlignment="1" applyProtection="1">
      <alignment vertical="center"/>
      <protection locked="0"/>
    </xf>
    <xf numFmtId="44" fontId="7" fillId="13" borderId="30" xfId="1" applyFont="1" applyFill="1" applyBorder="1" applyAlignment="1" applyProtection="1">
      <alignment horizontal="center" vertical="center"/>
      <protection hidden="1"/>
    </xf>
    <xf numFmtId="44" fontId="7" fillId="13" borderId="69" xfId="1" applyFont="1" applyFill="1" applyBorder="1" applyAlignment="1" applyProtection="1">
      <alignment horizontal="center" vertical="center"/>
      <protection hidden="1"/>
    </xf>
    <xf numFmtId="44" fontId="7" fillId="13" borderId="29" xfId="1" applyFont="1" applyFill="1" applyBorder="1" applyAlignment="1" applyProtection="1">
      <alignment horizontal="center" vertical="center"/>
      <protection hidden="1"/>
    </xf>
    <xf numFmtId="44" fontId="7" fillId="13" borderId="70" xfId="1" applyFont="1" applyFill="1" applyBorder="1" applyAlignment="1" applyProtection="1">
      <alignment horizontal="center" vertical="center"/>
      <protection hidden="1"/>
    </xf>
    <xf numFmtId="44" fontId="7" fillId="7" borderId="48" xfId="1" applyFont="1" applyFill="1" applyBorder="1" applyAlignment="1" applyProtection="1">
      <alignment horizontal="center" vertical="center"/>
      <protection hidden="1"/>
    </xf>
    <xf numFmtId="44" fontId="7" fillId="7" borderId="11" xfId="1" applyFont="1" applyFill="1" applyBorder="1" applyAlignment="1" applyProtection="1">
      <alignment horizontal="center" vertical="center"/>
      <protection hidden="1"/>
    </xf>
    <xf numFmtId="44" fontId="7" fillId="7" borderId="49" xfId="1" applyFont="1" applyFill="1" applyBorder="1" applyAlignment="1" applyProtection="1">
      <alignment horizontal="center" vertical="center"/>
      <protection hidden="1"/>
    </xf>
    <xf numFmtId="44" fontId="7" fillId="7" borderId="31" xfId="1" applyFont="1" applyFill="1" applyBorder="1" applyAlignment="1" applyProtection="1">
      <alignment horizontal="center" vertical="center"/>
      <protection hidden="1"/>
    </xf>
    <xf numFmtId="44" fontId="7" fillId="7" borderId="12" xfId="1" applyFont="1" applyFill="1" applyBorder="1" applyAlignment="1" applyProtection="1">
      <alignment horizontal="center" vertical="center"/>
      <protection hidden="1"/>
    </xf>
    <xf numFmtId="44" fontId="7" fillId="7" borderId="32" xfId="1" applyFont="1" applyFill="1" applyBorder="1" applyAlignment="1" applyProtection="1">
      <alignment horizontal="center" vertical="center"/>
      <protection hidden="1"/>
    </xf>
    <xf numFmtId="44" fontId="7" fillId="13" borderId="26" xfId="1" applyFont="1" applyFill="1" applyBorder="1" applyAlignment="1" applyProtection="1">
      <alignment horizontal="center" vertical="center"/>
      <protection hidden="1"/>
    </xf>
    <xf numFmtId="44" fontId="7" fillId="13" borderId="27" xfId="1" applyFont="1" applyFill="1" applyBorder="1" applyAlignment="1" applyProtection="1">
      <alignment horizontal="center" vertical="center"/>
      <protection hidden="1"/>
    </xf>
    <xf numFmtId="0" fontId="8" fillId="5" borderId="17" xfId="0" applyFont="1" applyFill="1" applyBorder="1" applyAlignment="1" applyProtection="1">
      <alignment horizontal="center" vertical="center" wrapText="1"/>
      <protection hidden="1"/>
    </xf>
    <xf numFmtId="0" fontId="8" fillId="0" borderId="65" xfId="0" applyFont="1" applyBorder="1" applyAlignment="1" applyProtection="1">
      <alignment vertical="center"/>
      <protection hidden="1"/>
    </xf>
    <xf numFmtId="0" fontId="8" fillId="0" borderId="66" xfId="0" applyFont="1" applyBorder="1" applyAlignment="1" applyProtection="1">
      <alignment vertical="center"/>
      <protection hidden="1"/>
    </xf>
    <xf numFmtId="0" fontId="8" fillId="0" borderId="67" xfId="0" applyFont="1" applyBorder="1" applyAlignment="1" applyProtection="1">
      <alignment vertical="center"/>
      <protection hidden="1"/>
    </xf>
    <xf numFmtId="0" fontId="8" fillId="2" borderId="65" xfId="0" applyFont="1" applyFill="1" applyBorder="1" applyAlignment="1" applyProtection="1">
      <alignment vertical="center"/>
      <protection hidden="1"/>
    </xf>
    <xf numFmtId="0" fontId="8" fillId="2" borderId="66" xfId="0" applyFont="1" applyFill="1" applyBorder="1" applyAlignment="1" applyProtection="1">
      <alignment vertical="center"/>
      <protection hidden="1"/>
    </xf>
    <xf numFmtId="0" fontId="8" fillId="2" borderId="67" xfId="0" applyFont="1" applyFill="1" applyBorder="1" applyAlignment="1" applyProtection="1">
      <alignment vertical="center"/>
      <protection hidden="1"/>
    </xf>
    <xf numFmtId="44" fontId="7" fillId="7" borderId="6" xfId="1" applyFont="1" applyFill="1" applyBorder="1" applyAlignment="1" applyProtection="1">
      <alignment vertical="center"/>
      <protection hidden="1"/>
    </xf>
    <xf numFmtId="44" fontId="7" fillId="7" borderId="10" xfId="1" applyFont="1" applyFill="1" applyBorder="1" applyAlignment="1" applyProtection="1">
      <alignment vertical="center"/>
      <protection hidden="1"/>
    </xf>
    <xf numFmtId="44" fontId="7" fillId="7" borderId="18" xfId="1" applyFont="1" applyFill="1" applyBorder="1" applyAlignment="1" applyProtection="1">
      <alignment vertical="center"/>
      <protection hidden="1"/>
    </xf>
    <xf numFmtId="44" fontId="7" fillId="7" borderId="33" xfId="1" applyFont="1" applyFill="1" applyBorder="1" applyAlignment="1" applyProtection="1">
      <alignment vertical="center"/>
      <protection hidden="1"/>
    </xf>
    <xf numFmtId="44" fontId="7" fillId="7" borderId="12" xfId="1" applyFont="1" applyFill="1" applyBorder="1" applyAlignment="1" applyProtection="1">
      <alignment vertical="center"/>
      <protection hidden="1"/>
    </xf>
    <xf numFmtId="44" fontId="7" fillId="7" borderId="32" xfId="1" applyFont="1" applyFill="1" applyBorder="1" applyAlignment="1" applyProtection="1">
      <alignment vertical="center"/>
      <protection hidden="1"/>
    </xf>
    <xf numFmtId="44" fontId="7" fillId="7" borderId="78" xfId="1" applyFont="1" applyFill="1" applyBorder="1" applyAlignment="1" applyProtection="1">
      <alignment vertical="center"/>
      <protection hidden="1"/>
    </xf>
    <xf numFmtId="0" fontId="8" fillId="2" borderId="25" xfId="0" applyFont="1" applyFill="1" applyBorder="1" applyAlignment="1" applyProtection="1">
      <alignment horizontal="left" vertical="center" wrapText="1"/>
      <protection hidden="1"/>
    </xf>
    <xf numFmtId="0" fontId="8" fillId="2" borderId="63" xfId="0" applyFont="1" applyFill="1" applyBorder="1" applyAlignment="1" applyProtection="1">
      <alignment horizontal="left" vertical="center" wrapText="1"/>
      <protection hidden="1"/>
    </xf>
    <xf numFmtId="0" fontId="8" fillId="2" borderId="24" xfId="0" applyFont="1" applyFill="1" applyBorder="1" applyAlignment="1" applyProtection="1">
      <alignment horizontal="left" vertical="center" wrapText="1"/>
      <protection hidden="1"/>
    </xf>
    <xf numFmtId="0" fontId="8" fillId="2" borderId="53" xfId="0" applyFont="1" applyFill="1" applyBorder="1" applyAlignment="1" applyProtection="1">
      <alignment horizontal="left" vertical="center" wrapText="1"/>
      <protection hidden="1"/>
    </xf>
    <xf numFmtId="0" fontId="8" fillId="2" borderId="86" xfId="0" applyFont="1" applyFill="1" applyBorder="1" applyAlignment="1" applyProtection="1">
      <alignment horizontal="left" vertical="center" wrapText="1"/>
      <protection hidden="1"/>
    </xf>
    <xf numFmtId="0" fontId="8" fillId="2" borderId="51" xfId="0" applyFont="1" applyFill="1" applyBorder="1" applyAlignment="1" applyProtection="1">
      <alignment horizontal="left" vertical="center" wrapText="1"/>
      <protection hidden="1"/>
    </xf>
    <xf numFmtId="0" fontId="8" fillId="4" borderId="25" xfId="0" applyFont="1" applyFill="1" applyBorder="1" applyAlignment="1" applyProtection="1">
      <alignment horizontal="center" vertical="center" wrapText="1"/>
      <protection locked="0"/>
    </xf>
    <xf numFmtId="0" fontId="8" fillId="4" borderId="63" xfId="0" applyFont="1" applyFill="1" applyBorder="1" applyAlignment="1" applyProtection="1">
      <alignment horizontal="center" vertical="center" wrapText="1"/>
      <protection locked="0"/>
    </xf>
    <xf numFmtId="0" fontId="8" fillId="4" borderId="64" xfId="0" applyFont="1" applyFill="1" applyBorder="1" applyAlignment="1" applyProtection="1">
      <alignment horizontal="center" vertical="center" wrapText="1"/>
      <protection locked="0"/>
    </xf>
    <xf numFmtId="0" fontId="8" fillId="4" borderId="53" xfId="0" applyFont="1" applyFill="1" applyBorder="1" applyAlignment="1" applyProtection="1">
      <alignment horizontal="center" vertical="center" wrapText="1"/>
      <protection locked="0"/>
    </xf>
    <xf numFmtId="0" fontId="8" fillId="4" borderId="86" xfId="0" applyFont="1" applyFill="1" applyBorder="1" applyAlignment="1" applyProtection="1">
      <alignment horizontal="center" vertical="center" wrapText="1"/>
      <protection locked="0"/>
    </xf>
    <xf numFmtId="0" fontId="8" fillId="4" borderId="87" xfId="0" applyFont="1" applyFill="1" applyBorder="1" applyAlignment="1" applyProtection="1">
      <alignment horizontal="center" vertical="center" wrapText="1"/>
      <protection locked="0"/>
    </xf>
    <xf numFmtId="0" fontId="8" fillId="0" borderId="17"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8" fillId="0" borderId="18" xfId="0" applyFont="1" applyBorder="1" applyAlignment="1" applyProtection="1">
      <alignment horizontal="left" vertical="center"/>
      <protection hidden="1"/>
    </xf>
    <xf numFmtId="44" fontId="7" fillId="4" borderId="6" xfId="1" applyFont="1" applyFill="1" applyBorder="1" applyAlignment="1" applyProtection="1">
      <alignment horizontal="center" vertical="center"/>
      <protection locked="0"/>
    </xf>
    <xf numFmtId="44" fontId="7" fillId="4" borderId="10" xfId="1" applyFont="1" applyFill="1" applyBorder="1" applyAlignment="1" applyProtection="1">
      <alignment horizontal="center" vertical="center"/>
      <protection locked="0"/>
    </xf>
    <xf numFmtId="0" fontId="8" fillId="0" borderId="25" xfId="0" applyFont="1" applyBorder="1" applyAlignment="1" applyProtection="1">
      <alignment horizontal="left" vertical="center" wrapText="1"/>
      <protection hidden="1"/>
    </xf>
    <xf numFmtId="0" fontId="8" fillId="0" borderId="63" xfId="0" applyFont="1" applyBorder="1" applyAlignment="1" applyProtection="1">
      <alignment horizontal="left" vertical="center" wrapText="1"/>
      <protection hidden="1"/>
    </xf>
    <xf numFmtId="0" fontId="8" fillId="0" borderId="24" xfId="0" applyFont="1" applyBorder="1" applyAlignment="1" applyProtection="1">
      <alignment horizontal="left" vertical="center" wrapText="1"/>
      <protection hidden="1"/>
    </xf>
    <xf numFmtId="0" fontId="8" fillId="0" borderId="52" xfId="0" applyFont="1" applyBorder="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8" fillId="0" borderId="9" xfId="0" applyFont="1" applyBorder="1" applyAlignment="1" applyProtection="1">
      <alignment horizontal="left" vertical="center" wrapText="1"/>
      <protection hidden="1"/>
    </xf>
    <xf numFmtId="0" fontId="8" fillId="0" borderId="53" xfId="0" applyFont="1" applyBorder="1" applyAlignment="1" applyProtection="1">
      <alignment horizontal="left" vertical="center" wrapText="1"/>
      <protection hidden="1"/>
    </xf>
    <xf numFmtId="0" fontId="8" fillId="0" borderId="86" xfId="0" applyFont="1" applyBorder="1" applyAlignment="1" applyProtection="1">
      <alignment horizontal="left" vertical="center" wrapText="1"/>
      <protection hidden="1"/>
    </xf>
    <xf numFmtId="0" fontId="8" fillId="0" borderId="51" xfId="0" applyFont="1" applyBorder="1" applyAlignment="1" applyProtection="1">
      <alignment horizontal="left" vertical="center" wrapText="1"/>
      <protection hidden="1"/>
    </xf>
    <xf numFmtId="0" fontId="8" fillId="4" borderId="52" xfId="0" applyFont="1" applyFill="1" applyBorder="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4" borderId="75"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18" xfId="0" applyFont="1" applyFill="1" applyBorder="1" applyAlignment="1" applyProtection="1">
      <alignment horizontal="left" vertical="center"/>
      <protection hidden="1"/>
    </xf>
    <xf numFmtId="0" fontId="8" fillId="0" borderId="113" xfId="0" applyFont="1" applyBorder="1" applyAlignment="1" applyProtection="1">
      <alignment horizontal="left" vertical="center"/>
      <protection hidden="1"/>
    </xf>
    <xf numFmtId="0" fontId="8" fillId="0" borderId="79" xfId="0" applyFont="1" applyBorder="1" applyAlignment="1" applyProtection="1">
      <alignment horizontal="left" vertical="center"/>
      <protection hidden="1"/>
    </xf>
    <xf numFmtId="0" fontId="8" fillId="0" borderId="46" xfId="0" applyFont="1" applyBorder="1" applyAlignment="1" applyProtection="1">
      <alignment horizontal="left" vertical="center"/>
      <protection hidden="1"/>
    </xf>
    <xf numFmtId="0" fontId="8" fillId="0" borderId="53" xfId="0" applyFont="1" applyBorder="1" applyAlignment="1" applyProtection="1">
      <alignment horizontal="left" vertical="center"/>
      <protection hidden="1"/>
    </xf>
    <xf numFmtId="0" fontId="8" fillId="0" borderId="86"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8" fillId="4" borderId="11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53" xfId="0" applyFont="1" applyFill="1" applyBorder="1" applyAlignment="1" applyProtection="1">
      <alignment horizontal="center" vertical="center"/>
      <protection locked="0"/>
    </xf>
    <xf numFmtId="0" fontId="8" fillId="4" borderId="86" xfId="0" applyFont="1" applyFill="1" applyBorder="1" applyAlignment="1" applyProtection="1">
      <alignment horizontal="center" vertical="center"/>
      <protection locked="0"/>
    </xf>
    <xf numFmtId="0" fontId="8" fillId="4" borderId="87" xfId="0" applyFont="1" applyFill="1" applyBorder="1" applyAlignment="1" applyProtection="1">
      <alignment horizontal="center" vertical="center"/>
      <protection locked="0"/>
    </xf>
    <xf numFmtId="0" fontId="8" fillId="2" borderId="25" xfId="0" applyFont="1" applyFill="1" applyBorder="1" applyAlignment="1" applyProtection="1">
      <alignment horizontal="left" vertical="center"/>
      <protection hidden="1"/>
    </xf>
    <xf numFmtId="0" fontId="8" fillId="2" borderId="63" xfId="0" applyFont="1" applyFill="1" applyBorder="1" applyAlignment="1" applyProtection="1">
      <alignment horizontal="left" vertical="center"/>
      <protection hidden="1"/>
    </xf>
    <xf numFmtId="0" fontId="8" fillId="2" borderId="24" xfId="0" applyFont="1" applyFill="1" applyBorder="1" applyAlignment="1" applyProtection="1">
      <alignment horizontal="left" vertical="center"/>
      <protection hidden="1"/>
    </xf>
    <xf numFmtId="0" fontId="8" fillId="2" borderId="53" xfId="0" applyFont="1" applyFill="1" applyBorder="1" applyAlignment="1" applyProtection="1">
      <alignment horizontal="left" vertical="center"/>
      <protection hidden="1"/>
    </xf>
    <xf numFmtId="0" fontId="8" fillId="2" borderId="86" xfId="0" applyFont="1" applyFill="1" applyBorder="1" applyAlignment="1" applyProtection="1">
      <alignment horizontal="left" vertical="center"/>
      <protection hidden="1"/>
    </xf>
    <xf numFmtId="0" fontId="8" fillId="2" borderId="51" xfId="0" applyFont="1" applyFill="1" applyBorder="1" applyAlignment="1" applyProtection="1">
      <alignment horizontal="left" vertical="center"/>
      <protection hidden="1"/>
    </xf>
    <xf numFmtId="0" fontId="8" fillId="4" borderId="25"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64" xfId="0" applyFont="1" applyFill="1" applyBorder="1" applyAlignment="1" applyProtection="1">
      <alignment horizontal="center" vertical="center"/>
      <protection locked="0"/>
    </xf>
    <xf numFmtId="0" fontId="8" fillId="0" borderId="25" xfId="0" applyFont="1" applyBorder="1" applyAlignment="1" applyProtection="1">
      <alignment horizontal="left" vertical="center"/>
      <protection hidden="1"/>
    </xf>
    <xf numFmtId="0" fontId="8" fillId="0" borderId="63" xfId="0" applyFont="1" applyBorder="1" applyAlignment="1" applyProtection="1">
      <alignment horizontal="left" vertical="center"/>
      <protection hidden="1"/>
    </xf>
    <xf numFmtId="0" fontId="8" fillId="0" borderId="24" xfId="0" applyFont="1" applyBorder="1" applyAlignment="1" applyProtection="1">
      <alignment horizontal="left" vertical="center"/>
      <protection hidden="1"/>
    </xf>
    <xf numFmtId="44" fontId="7" fillId="7" borderId="35" xfId="0" applyNumberFormat="1" applyFont="1" applyFill="1" applyBorder="1" applyAlignment="1" applyProtection="1">
      <alignment vertical="center"/>
      <protection hidden="1"/>
    </xf>
    <xf numFmtId="0" fontId="7" fillId="7" borderId="36" xfId="0" applyFont="1" applyFill="1" applyBorder="1" applyAlignment="1" applyProtection="1">
      <alignment vertical="center"/>
      <protection hidden="1"/>
    </xf>
    <xf numFmtId="0" fontId="7" fillId="7" borderId="37" xfId="0" applyFont="1" applyFill="1" applyBorder="1" applyAlignment="1" applyProtection="1">
      <alignment vertical="center"/>
      <protection hidden="1"/>
    </xf>
    <xf numFmtId="0" fontId="6" fillId="7" borderId="26" xfId="0" applyFont="1" applyFill="1" applyBorder="1" applyAlignment="1" applyProtection="1">
      <alignment horizontal="center" vertical="center"/>
      <protection hidden="1"/>
    </xf>
    <xf numFmtId="0" fontId="6" fillId="7" borderId="27" xfId="0" applyFont="1" applyFill="1" applyBorder="1" applyAlignment="1" applyProtection="1">
      <alignment horizontal="center" vertical="center"/>
      <protection hidden="1"/>
    </xf>
    <xf numFmtId="0" fontId="6" fillId="7" borderId="28" xfId="0" applyFont="1" applyFill="1" applyBorder="1" applyAlignment="1" applyProtection="1">
      <alignment horizontal="center" vertical="center"/>
      <protection hidden="1"/>
    </xf>
    <xf numFmtId="44" fontId="7" fillId="7" borderId="35" xfId="1" applyFont="1" applyFill="1" applyBorder="1" applyAlignment="1" applyProtection="1">
      <alignment vertical="center"/>
      <protection hidden="1"/>
    </xf>
    <xf numFmtId="44" fontId="7" fillId="7" borderId="36" xfId="1" applyFont="1" applyFill="1" applyBorder="1" applyAlignment="1" applyProtection="1">
      <alignment vertical="center"/>
      <protection hidden="1"/>
    </xf>
    <xf numFmtId="44" fontId="7" fillId="7" borderId="37" xfId="1" applyFont="1" applyFill="1" applyBorder="1" applyAlignment="1" applyProtection="1">
      <alignment vertical="center"/>
      <protection hidden="1"/>
    </xf>
    <xf numFmtId="0" fontId="8" fillId="0" borderId="14" xfId="0" applyFont="1" applyBorder="1" applyAlignment="1" applyProtection="1">
      <alignment vertical="center"/>
      <protection hidden="1"/>
    </xf>
    <xf numFmtId="0" fontId="8" fillId="0" borderId="15"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8" fillId="0" borderId="17" xfId="0" applyFont="1" applyBorder="1" applyAlignment="1" applyProtection="1">
      <alignment vertical="center"/>
      <protection hidden="1"/>
    </xf>
    <xf numFmtId="0" fontId="8" fillId="0" borderId="10" xfId="0" applyFont="1" applyBorder="1" applyAlignment="1" applyProtection="1">
      <alignment vertical="center"/>
      <protection hidden="1"/>
    </xf>
    <xf numFmtId="0" fontId="8" fillId="0" borderId="18" xfId="0" applyFont="1" applyBorder="1" applyAlignment="1" applyProtection="1">
      <alignment vertical="center"/>
      <protection hidden="1"/>
    </xf>
    <xf numFmtId="0" fontId="8" fillId="2" borderId="31"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8" fillId="2" borderId="32" xfId="0" applyFont="1" applyFill="1" applyBorder="1" applyAlignment="1" applyProtection="1">
      <alignment vertical="center"/>
      <protection hidden="1"/>
    </xf>
    <xf numFmtId="0" fontId="8" fillId="2" borderId="17" xfId="0" applyFont="1" applyFill="1" applyBorder="1" applyAlignment="1" applyProtection="1">
      <alignment horizontal="left" vertical="center" wrapText="1"/>
      <protection hidden="1"/>
    </xf>
    <xf numFmtId="0" fontId="8" fillId="2" borderId="10" xfId="0" applyFont="1" applyFill="1" applyBorder="1" applyAlignment="1" applyProtection="1">
      <alignment horizontal="left" vertical="center" wrapText="1"/>
      <protection hidden="1"/>
    </xf>
    <xf numFmtId="0" fontId="8" fillId="2" borderId="18" xfId="0" applyFont="1" applyFill="1" applyBorder="1" applyAlignment="1" applyProtection="1">
      <alignment horizontal="left" vertical="center" wrapText="1"/>
      <protection hidden="1"/>
    </xf>
    <xf numFmtId="0" fontId="8" fillId="2" borderId="52" xfId="0" applyFont="1" applyFill="1" applyBorder="1" applyAlignment="1" applyProtection="1">
      <alignment horizontal="left" vertical="center" wrapText="1"/>
      <protection hidden="1"/>
    </xf>
    <xf numFmtId="0" fontId="8" fillId="2" borderId="9" xfId="0" applyFont="1" applyFill="1" applyBorder="1" applyAlignment="1" applyProtection="1">
      <alignment horizontal="left" vertical="center" wrapText="1"/>
      <protection hidden="1"/>
    </xf>
    <xf numFmtId="0" fontId="8" fillId="7" borderId="48" xfId="0" applyFont="1" applyFill="1" applyBorder="1" applyAlignment="1" applyProtection="1">
      <alignment horizontal="center" vertical="center"/>
      <protection hidden="1"/>
    </xf>
    <xf numFmtId="0" fontId="8" fillId="7" borderId="11" xfId="0" applyFont="1" applyFill="1" applyBorder="1" applyAlignment="1" applyProtection="1">
      <alignment horizontal="center" vertical="center"/>
      <protection hidden="1"/>
    </xf>
    <xf numFmtId="0" fontId="8" fillId="7" borderId="49" xfId="0" applyFont="1" applyFill="1" applyBorder="1" applyAlignment="1" applyProtection="1">
      <alignment horizontal="center" vertical="center"/>
      <protection hidden="1"/>
    </xf>
    <xf numFmtId="0" fontId="8" fillId="7" borderId="38" xfId="0" applyFont="1" applyFill="1" applyBorder="1" applyAlignment="1" applyProtection="1">
      <alignment horizontal="center" vertical="center"/>
      <protection hidden="1"/>
    </xf>
    <xf numFmtId="0" fontId="8" fillId="7" borderId="39" xfId="0" applyFont="1" applyFill="1" applyBorder="1" applyAlignment="1" applyProtection="1">
      <alignment horizontal="center" vertical="center"/>
      <protection hidden="1"/>
    </xf>
    <xf numFmtId="0" fontId="8" fillId="7" borderId="40" xfId="0" applyFont="1" applyFill="1" applyBorder="1" applyAlignment="1" applyProtection="1">
      <alignment horizontal="center" vertical="center"/>
      <protection hidden="1"/>
    </xf>
    <xf numFmtId="44" fontId="7" fillId="7" borderId="51" xfId="0" applyNumberFormat="1" applyFont="1" applyFill="1" applyBorder="1" applyAlignment="1" applyProtection="1">
      <alignment horizontal="center" vertical="center"/>
      <protection hidden="1"/>
    </xf>
    <xf numFmtId="0" fontId="7" fillId="7" borderId="11" xfId="0" applyFont="1" applyFill="1" applyBorder="1" applyAlignment="1" applyProtection="1">
      <alignment horizontal="center" vertical="center"/>
      <protection hidden="1"/>
    </xf>
    <xf numFmtId="0" fontId="7" fillId="7" borderId="47" xfId="0" applyFont="1" applyFill="1" applyBorder="1" applyAlignment="1" applyProtection="1">
      <alignment horizontal="center" vertical="center"/>
      <protection hidden="1"/>
    </xf>
    <xf numFmtId="0" fontId="7" fillId="7" borderId="39" xfId="0" applyFont="1" applyFill="1" applyBorder="1" applyAlignment="1" applyProtection="1">
      <alignment horizontal="center" vertical="center"/>
      <protection hidden="1"/>
    </xf>
    <xf numFmtId="0" fontId="8" fillId="0" borderId="48"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8" fillId="0" borderId="49" xfId="0" applyFont="1" applyBorder="1" applyAlignment="1" applyProtection="1">
      <alignment horizontal="left" vertical="center"/>
      <protection hidden="1"/>
    </xf>
    <xf numFmtId="44" fontId="7" fillId="4" borderId="11" xfId="1" applyFont="1" applyFill="1" applyBorder="1" applyAlignment="1" applyProtection="1">
      <alignment horizontal="center" vertical="center"/>
      <protection locked="0"/>
    </xf>
    <xf numFmtId="0" fontId="7" fillId="5" borderId="80" xfId="0" applyFont="1" applyFill="1" applyBorder="1" applyAlignment="1" applyProtection="1">
      <alignment horizontal="center" vertical="center"/>
      <protection hidden="1"/>
    </xf>
    <xf numFmtId="0" fontId="8" fillId="0" borderId="31" xfId="0" applyFont="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32" xfId="0" applyFont="1" applyBorder="1" applyAlignment="1" applyProtection="1">
      <alignment horizontal="left" vertical="center"/>
      <protection hidden="1"/>
    </xf>
    <xf numFmtId="0" fontId="8" fillId="0" borderId="103" xfId="0" applyFont="1" applyBorder="1" applyAlignment="1" applyProtection="1">
      <alignment horizontal="left" vertical="center" wrapText="1"/>
      <protection hidden="1"/>
    </xf>
    <xf numFmtId="0" fontId="8" fillId="0" borderId="95" xfId="0" applyFont="1" applyBorder="1" applyAlignment="1" applyProtection="1">
      <alignment horizontal="left" vertical="center" wrapText="1"/>
      <protection hidden="1"/>
    </xf>
    <xf numFmtId="0" fontId="8" fillId="0" borderId="102" xfId="0" applyFont="1" applyBorder="1" applyAlignment="1" applyProtection="1">
      <alignment horizontal="left" vertical="center" wrapText="1"/>
      <protection hidden="1"/>
    </xf>
    <xf numFmtId="0" fontId="8" fillId="4" borderId="103" xfId="0" applyFont="1" applyFill="1" applyBorder="1" applyAlignment="1" applyProtection="1">
      <alignment horizontal="center" vertical="center" wrapText="1"/>
      <protection locked="0"/>
    </xf>
    <xf numFmtId="0" fontId="8" fillId="4" borderId="95" xfId="0" applyFont="1" applyFill="1" applyBorder="1" applyAlignment="1" applyProtection="1">
      <alignment horizontal="center" vertical="center" wrapText="1"/>
      <protection locked="0"/>
    </xf>
    <xf numFmtId="0" fontId="8" fillId="4" borderId="96" xfId="0" applyFont="1" applyFill="1" applyBorder="1" applyAlignment="1" applyProtection="1">
      <alignment horizontal="center" vertical="center" wrapText="1"/>
      <protection locked="0"/>
    </xf>
    <xf numFmtId="0" fontId="7" fillId="3" borderId="130" xfId="0" applyFont="1" applyFill="1" applyBorder="1" applyAlignment="1" applyProtection="1">
      <alignment horizontal="center" vertical="center"/>
      <protection hidden="1"/>
    </xf>
    <xf numFmtId="0" fontId="7" fillId="3" borderId="129" xfId="0" applyFont="1" applyFill="1" applyBorder="1" applyAlignment="1" applyProtection="1">
      <alignment horizontal="center" vertical="center"/>
      <protection hidden="1"/>
    </xf>
    <xf numFmtId="0" fontId="7" fillId="3" borderId="131"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0" fontId="7" fillId="3" borderId="69" xfId="0" applyFont="1" applyFill="1" applyBorder="1" applyAlignment="1" applyProtection="1">
      <alignment horizontal="center" vertical="center"/>
      <protection hidden="1"/>
    </xf>
    <xf numFmtId="0" fontId="7" fillId="3" borderId="29" xfId="0" applyFont="1" applyFill="1" applyBorder="1" applyAlignment="1" applyProtection="1">
      <alignment horizontal="center" vertical="center"/>
      <protection hidden="1"/>
    </xf>
    <xf numFmtId="0" fontId="7" fillId="7" borderId="130" xfId="0" applyFont="1" applyFill="1" applyBorder="1" applyAlignment="1" applyProtection="1">
      <alignment horizontal="center" vertical="center"/>
      <protection hidden="1"/>
    </xf>
    <xf numFmtId="0" fontId="7" fillId="7" borderId="129" xfId="0" applyFont="1" applyFill="1" applyBorder="1" applyAlignment="1" applyProtection="1">
      <alignment horizontal="center" vertical="center"/>
      <protection hidden="1"/>
    </xf>
    <xf numFmtId="0" fontId="7" fillId="7" borderId="132" xfId="0" applyFont="1" applyFill="1" applyBorder="1" applyAlignment="1" applyProtection="1">
      <alignment horizontal="center" vertical="center"/>
      <protection hidden="1"/>
    </xf>
    <xf numFmtId="0" fontId="7" fillId="7" borderId="30" xfId="0" applyFont="1" applyFill="1" applyBorder="1" applyAlignment="1" applyProtection="1">
      <alignment horizontal="center" vertical="center"/>
      <protection hidden="1"/>
    </xf>
    <xf numFmtId="0" fontId="7" fillId="7" borderId="69" xfId="0" applyFont="1" applyFill="1" applyBorder="1" applyAlignment="1" applyProtection="1">
      <alignment horizontal="center" vertical="center"/>
      <protection hidden="1"/>
    </xf>
    <xf numFmtId="0" fontId="7" fillId="7" borderId="70" xfId="0" applyFont="1" applyFill="1" applyBorder="1" applyAlignment="1" applyProtection="1">
      <alignment horizontal="center" vertical="center"/>
      <protection hidden="1"/>
    </xf>
    <xf numFmtId="0" fontId="8" fillId="5" borderId="113" xfId="0" applyFont="1" applyFill="1" applyBorder="1" applyAlignment="1" applyProtection="1">
      <alignment horizontal="center" vertical="center"/>
      <protection hidden="1"/>
    </xf>
    <xf numFmtId="0" fontId="8" fillId="5" borderId="30" xfId="0" applyFont="1" applyFill="1" applyBorder="1" applyAlignment="1" applyProtection="1">
      <alignment horizontal="center" vertical="center"/>
      <protection hidden="1"/>
    </xf>
    <xf numFmtId="165" fontId="8" fillId="5" borderId="50" xfId="0" applyNumberFormat="1" applyFont="1" applyFill="1" applyBorder="1" applyAlignment="1" applyProtection="1">
      <alignment horizontal="center" vertical="center"/>
      <protection hidden="1"/>
    </xf>
    <xf numFmtId="165" fontId="8" fillId="5" borderId="36" xfId="0" applyNumberFormat="1" applyFont="1" applyFill="1" applyBorder="1" applyAlignment="1" applyProtection="1">
      <alignment horizontal="center" vertical="center"/>
      <protection hidden="1"/>
    </xf>
    <xf numFmtId="165" fontId="8" fillId="5" borderId="37" xfId="0" applyNumberFormat="1" applyFont="1" applyFill="1" applyBorder="1" applyAlignment="1" applyProtection="1">
      <alignment horizontal="center" vertical="center"/>
      <protection hidden="1"/>
    </xf>
    <xf numFmtId="17" fontId="7" fillId="4" borderId="19" xfId="0" applyNumberFormat="1"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17" fontId="7" fillId="4" borderId="6" xfId="0" applyNumberFormat="1" applyFont="1" applyFill="1" applyBorder="1" applyAlignment="1" applyProtection="1">
      <alignment horizontal="center" vertical="center"/>
      <protection locked="0"/>
    </xf>
    <xf numFmtId="14" fontId="7" fillId="17" borderId="4" xfId="0" applyNumberFormat="1" applyFont="1" applyFill="1" applyBorder="1" applyAlignment="1" applyProtection="1">
      <alignment horizontal="center" vertical="center"/>
      <protection locked="0"/>
    </xf>
    <xf numFmtId="0" fontId="8" fillId="2" borderId="38" xfId="0" applyFont="1" applyFill="1" applyBorder="1" applyAlignment="1" applyProtection="1">
      <alignment vertical="center"/>
      <protection hidden="1"/>
    </xf>
    <xf numFmtId="0" fontId="8" fillId="2" borderId="39" xfId="0" applyFont="1" applyFill="1" applyBorder="1" applyAlignment="1" applyProtection="1">
      <alignment vertical="center"/>
      <protection hidden="1"/>
    </xf>
    <xf numFmtId="0" fontId="8" fillId="2" borderId="40" xfId="0" applyFont="1" applyFill="1" applyBorder="1" applyAlignment="1" applyProtection="1">
      <alignment vertical="center"/>
      <protection hidden="1"/>
    </xf>
    <xf numFmtId="0" fontId="8" fillId="21" borderId="0" xfId="0" applyFont="1" applyFill="1" applyAlignment="1" applyProtection="1">
      <alignment horizontal="left" vertical="center" wrapText="1"/>
      <protection hidden="1"/>
    </xf>
    <xf numFmtId="0" fontId="8" fillId="2" borderId="0" xfId="0" applyFont="1" applyFill="1" applyAlignment="1" applyProtection="1">
      <alignment horizontal="right" vertical="center"/>
      <protection hidden="1"/>
    </xf>
    <xf numFmtId="0" fontId="7" fillId="2" borderId="0" xfId="0" applyFont="1" applyFill="1" applyAlignment="1" applyProtection="1">
      <alignment horizontal="right" vertical="center"/>
      <protection hidden="1"/>
    </xf>
    <xf numFmtId="0" fontId="7" fillId="2" borderId="9" xfId="0" applyFont="1" applyFill="1" applyBorder="1" applyAlignment="1" applyProtection="1">
      <alignment horizontal="right" vertical="center"/>
      <protection hidden="1"/>
    </xf>
    <xf numFmtId="0" fontId="7" fillId="4" borderId="4" xfId="0" applyFont="1" applyFill="1" applyBorder="1" applyAlignment="1" applyProtection="1">
      <alignment vertical="center"/>
      <protection locked="0" hidden="1"/>
    </xf>
    <xf numFmtId="0" fontId="7" fillId="4" borderId="5" xfId="0" applyFont="1" applyFill="1" applyBorder="1" applyAlignment="1" applyProtection="1">
      <alignment vertical="center"/>
      <protection locked="0" hidden="1"/>
    </xf>
    <xf numFmtId="0" fontId="7" fillId="4" borderId="6" xfId="0" applyFont="1" applyFill="1" applyBorder="1" applyAlignment="1" applyProtection="1">
      <alignment vertical="center"/>
      <protection locked="0" hidden="1"/>
    </xf>
    <xf numFmtId="0" fontId="8" fillId="34" borderId="0" xfId="0" applyFont="1" applyFill="1" applyAlignment="1" applyProtection="1">
      <alignment horizontal="left" vertical="center" wrapText="1"/>
      <protection hidden="1"/>
    </xf>
    <xf numFmtId="0" fontId="2" fillId="6" borderId="117" xfId="0" applyFont="1" applyFill="1" applyBorder="1" applyAlignment="1" applyProtection="1">
      <alignment horizontal="center" vertical="center"/>
      <protection hidden="1"/>
    </xf>
    <xf numFmtId="0" fontId="2" fillId="6" borderId="118" xfId="0" applyFont="1" applyFill="1" applyBorder="1" applyAlignment="1" applyProtection="1">
      <alignment horizontal="center" vertical="center"/>
      <protection hidden="1"/>
    </xf>
    <xf numFmtId="0" fontId="2" fillId="6" borderId="119" xfId="0" applyFont="1" applyFill="1" applyBorder="1" applyAlignment="1" applyProtection="1">
      <alignment horizontal="center" vertical="center"/>
      <protection hidden="1"/>
    </xf>
    <xf numFmtId="0" fontId="8" fillId="57" borderId="4" xfId="0" applyFont="1" applyFill="1" applyBorder="1" applyAlignment="1" applyProtection="1">
      <alignment horizontal="right" vertical="center" wrapText="1"/>
      <protection hidden="1"/>
    </xf>
    <xf numFmtId="0" fontId="8" fillId="57" borderId="5" xfId="0" applyFont="1" applyFill="1" applyBorder="1" applyAlignment="1" applyProtection="1">
      <alignment horizontal="right" vertical="center" wrapText="1"/>
      <protection hidden="1"/>
    </xf>
    <xf numFmtId="0" fontId="8" fillId="57" borderId="6" xfId="0" applyFont="1" applyFill="1" applyBorder="1" applyAlignment="1" applyProtection="1">
      <alignment horizontal="right" vertical="center" wrapText="1"/>
      <protection hidden="1"/>
    </xf>
    <xf numFmtId="0" fontId="7" fillId="58" borderId="4" xfId="0" applyFont="1" applyFill="1" applyBorder="1" applyAlignment="1" applyProtection="1">
      <alignment horizontal="center" vertical="center"/>
      <protection hidden="1"/>
    </xf>
    <xf numFmtId="0" fontId="7" fillId="58" borderId="5" xfId="0" applyFont="1" applyFill="1" applyBorder="1" applyAlignment="1" applyProtection="1">
      <alignment horizontal="center" vertical="center"/>
      <protection hidden="1"/>
    </xf>
    <xf numFmtId="0" fontId="7" fillId="58" borderId="6" xfId="0" applyFont="1" applyFill="1" applyBorder="1" applyAlignment="1" applyProtection="1">
      <alignment horizontal="center" vertical="center"/>
      <protection hidden="1"/>
    </xf>
    <xf numFmtId="0" fontId="8" fillId="55" borderId="0" xfId="0" applyFont="1" applyFill="1" applyAlignment="1" applyProtection="1">
      <alignment vertical="center"/>
      <protection hidden="1"/>
    </xf>
    <xf numFmtId="0" fontId="7" fillId="56" borderId="4" xfId="0" applyFont="1" applyFill="1" applyBorder="1" applyAlignment="1" applyProtection="1">
      <alignment horizontal="center" vertical="center"/>
      <protection locked="0" hidden="1"/>
    </xf>
    <xf numFmtId="0" fontId="7" fillId="56" borderId="5" xfId="0" applyFont="1" applyFill="1" applyBorder="1" applyAlignment="1" applyProtection="1">
      <alignment horizontal="center" vertical="center"/>
      <protection locked="0" hidden="1"/>
    </xf>
    <xf numFmtId="0" fontId="7" fillId="56" borderId="6" xfId="0" applyFont="1" applyFill="1" applyBorder="1" applyAlignment="1" applyProtection="1">
      <alignment horizontal="center" vertical="center"/>
      <protection locked="0" hidden="1"/>
    </xf>
    <xf numFmtId="0" fontId="8" fillId="55" borderId="0" xfId="0" applyFont="1" applyFill="1" applyAlignment="1" applyProtection="1">
      <alignment vertical="center" wrapText="1"/>
      <protection hidden="1"/>
    </xf>
    <xf numFmtId="0" fontId="8" fillId="21" borderId="0" xfId="0" applyFont="1" applyFill="1" applyAlignment="1" applyProtection="1">
      <alignment horizontal="right" vertical="center" indent="1"/>
      <protection hidden="1"/>
    </xf>
    <xf numFmtId="0" fontId="8" fillId="2" borderId="0" xfId="0" applyFont="1" applyFill="1" applyAlignment="1" applyProtection="1">
      <alignment horizontal="right" indent="1"/>
      <protection hidden="1"/>
    </xf>
    <xf numFmtId="0" fontId="7" fillId="4" borderId="47" xfId="0" applyFont="1" applyFill="1" applyBorder="1" applyAlignment="1" applyProtection="1">
      <alignment horizontal="center" vertical="center"/>
      <protection locked="0"/>
    </xf>
    <xf numFmtId="0" fontId="25" fillId="2" borderId="0" xfId="0" applyFont="1" applyFill="1" applyAlignment="1" applyProtection="1">
      <alignment horizontal="left" vertical="center"/>
      <protection hidden="1"/>
    </xf>
    <xf numFmtId="0" fontId="8" fillId="0" borderId="4" xfId="0" applyFont="1" applyBorder="1" applyAlignment="1" applyProtection="1">
      <alignment vertical="center"/>
      <protection hidden="1"/>
    </xf>
    <xf numFmtId="0" fontId="8" fillId="2" borderId="4" xfId="0" applyFont="1" applyFill="1" applyBorder="1" applyAlignment="1" applyProtection="1">
      <alignment vertical="center"/>
      <protection hidden="1"/>
    </xf>
    <xf numFmtId="0" fontId="8" fillId="2" borderId="42" xfId="0" applyFont="1" applyFill="1" applyBorder="1" applyAlignment="1" applyProtection="1">
      <alignment vertical="center"/>
      <protection hidden="1"/>
    </xf>
    <xf numFmtId="0" fontId="7" fillId="4" borderId="14"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8" fillId="5" borderId="35" xfId="0" applyFont="1" applyFill="1" applyBorder="1" applyAlignment="1" applyProtection="1">
      <alignment vertical="center"/>
      <protection hidden="1"/>
    </xf>
    <xf numFmtId="0" fontId="8" fillId="5" borderId="36" xfId="0" applyFont="1" applyFill="1" applyBorder="1" applyAlignment="1" applyProtection="1">
      <alignment vertical="center"/>
      <protection hidden="1"/>
    </xf>
    <xf numFmtId="0" fontId="8" fillId="5" borderId="37" xfId="0" applyFont="1" applyFill="1" applyBorder="1" applyAlignment="1" applyProtection="1">
      <alignment vertical="center"/>
      <protection hidden="1"/>
    </xf>
    <xf numFmtId="0" fontId="8" fillId="0" borderId="48"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49" xfId="0" applyFont="1" applyBorder="1" applyAlignment="1" applyProtection="1">
      <alignment vertical="center"/>
      <protection hidden="1"/>
    </xf>
    <xf numFmtId="0" fontId="8" fillId="34" borderId="0" xfId="0" applyFont="1" applyFill="1" applyAlignment="1" applyProtection="1">
      <alignment horizontal="right" vertical="center" indent="1"/>
      <protection hidden="1"/>
    </xf>
    <xf numFmtId="0" fontId="8" fillId="34" borderId="9" xfId="0" applyFont="1" applyFill="1" applyBorder="1" applyAlignment="1" applyProtection="1">
      <alignment horizontal="right" vertical="center" indent="1"/>
      <protection hidden="1"/>
    </xf>
    <xf numFmtId="0" fontId="8" fillId="38" borderId="9" xfId="0" applyFont="1" applyFill="1" applyBorder="1" applyAlignment="1" applyProtection="1">
      <alignment vertical="center"/>
      <protection hidden="1"/>
    </xf>
    <xf numFmtId="0" fontId="7" fillId="5" borderId="65" xfId="0" applyFont="1" applyFill="1" applyBorder="1" applyAlignment="1" applyProtection="1">
      <alignment horizontal="center" vertical="center"/>
      <protection hidden="1"/>
    </xf>
    <xf numFmtId="0" fontId="7" fillId="5" borderId="66" xfId="0" applyFont="1" applyFill="1" applyBorder="1" applyAlignment="1" applyProtection="1">
      <alignment horizontal="center" vertical="center"/>
      <protection hidden="1"/>
    </xf>
    <xf numFmtId="0" fontId="7" fillId="5" borderId="67" xfId="0" applyFont="1" applyFill="1" applyBorder="1" applyAlignment="1" applyProtection="1">
      <alignment horizontal="center" vertical="center"/>
      <protection hidden="1"/>
    </xf>
    <xf numFmtId="0" fontId="8" fillId="0" borderId="53" xfId="0" applyFont="1" applyBorder="1" applyAlignment="1" applyProtection="1">
      <alignment vertical="center"/>
      <protection hidden="1"/>
    </xf>
    <xf numFmtId="0" fontId="7" fillId="39" borderId="4" xfId="0" applyFont="1" applyFill="1" applyBorder="1" applyAlignment="1" applyProtection="1">
      <alignment horizontal="center" vertical="center"/>
      <protection locked="0"/>
    </xf>
    <xf numFmtId="0" fontId="7" fillId="39" borderId="5" xfId="0" applyFont="1" applyFill="1" applyBorder="1" applyAlignment="1" applyProtection="1">
      <alignment horizontal="center" vertical="center"/>
      <protection locked="0"/>
    </xf>
    <xf numFmtId="0" fontId="7" fillId="39" borderId="6" xfId="0" applyFont="1" applyFill="1" applyBorder="1" applyAlignment="1" applyProtection="1">
      <alignment horizontal="center" vertical="center"/>
      <protection locked="0"/>
    </xf>
    <xf numFmtId="14" fontId="7" fillId="39" borderId="10" xfId="0" applyNumberFormat="1" applyFont="1" applyFill="1" applyBorder="1" applyAlignment="1" applyProtection="1">
      <alignment horizontal="center" vertical="center"/>
      <protection locked="0"/>
    </xf>
    <xf numFmtId="0" fontId="7" fillId="39" borderId="10" xfId="0" applyFont="1" applyFill="1" applyBorder="1" applyAlignment="1" applyProtection="1">
      <alignment horizontal="center" vertical="center"/>
      <protection locked="0"/>
    </xf>
    <xf numFmtId="0" fontId="8" fillId="21" borderId="0" xfId="0" applyFont="1" applyFill="1" applyAlignment="1" applyProtection="1">
      <alignment horizontal="left" vertical="center"/>
      <protection hidden="1"/>
    </xf>
    <xf numFmtId="0" fontId="10" fillId="4" borderId="4" xfId="0" applyFont="1" applyFill="1" applyBorder="1" applyAlignment="1" applyProtection="1">
      <alignment vertical="center"/>
      <protection locked="0" hidden="1"/>
    </xf>
    <xf numFmtId="0" fontId="10" fillId="4" borderId="5" xfId="0" applyFont="1" applyFill="1" applyBorder="1" applyAlignment="1" applyProtection="1">
      <alignment vertical="center"/>
      <protection locked="0" hidden="1"/>
    </xf>
    <xf numFmtId="0" fontId="10" fillId="4" borderId="6" xfId="0" applyFont="1" applyFill="1" applyBorder="1" applyAlignment="1" applyProtection="1">
      <alignment vertical="center"/>
      <protection locked="0" hidden="1"/>
    </xf>
    <xf numFmtId="0" fontId="8" fillId="2" borderId="9" xfId="0" applyFont="1" applyFill="1" applyBorder="1" applyAlignment="1" applyProtection="1">
      <alignment horizontal="right" vertical="center"/>
      <protection hidden="1"/>
    </xf>
    <xf numFmtId="0" fontId="8" fillId="38" borderId="0" xfId="0" applyFont="1" applyFill="1" applyAlignment="1" applyProtection="1">
      <alignment vertical="center" wrapText="1"/>
      <protection hidden="1"/>
    </xf>
    <xf numFmtId="0" fontId="8" fillId="39" borderId="25" xfId="0" applyFont="1" applyFill="1" applyBorder="1" applyAlignment="1" applyProtection="1">
      <alignment horizontal="center" vertical="center" wrapText="1"/>
      <protection locked="0"/>
    </xf>
    <xf numFmtId="0" fontId="8" fillId="39" borderId="63" xfId="0" applyFont="1" applyFill="1" applyBorder="1" applyAlignment="1" applyProtection="1">
      <alignment horizontal="center" vertical="center" wrapText="1"/>
      <protection locked="0"/>
    </xf>
    <xf numFmtId="0" fontId="8" fillId="39" borderId="24" xfId="0" applyFont="1" applyFill="1" applyBorder="1" applyAlignment="1" applyProtection="1">
      <alignment horizontal="center" vertical="center" wrapText="1"/>
      <protection locked="0"/>
    </xf>
    <xf numFmtId="0" fontId="8" fillId="39" borderId="52" xfId="0" applyFont="1" applyFill="1" applyBorder="1" applyAlignment="1" applyProtection="1">
      <alignment horizontal="center" vertical="center" wrapText="1"/>
      <protection locked="0"/>
    </xf>
    <xf numFmtId="0" fontId="8" fillId="39" borderId="0" xfId="0" applyFont="1" applyFill="1" applyAlignment="1" applyProtection="1">
      <alignment horizontal="center" vertical="center" wrapText="1"/>
      <protection locked="0"/>
    </xf>
    <xf numFmtId="0" fontId="8" fillId="39" borderId="9" xfId="0" applyFont="1" applyFill="1" applyBorder="1" applyAlignment="1" applyProtection="1">
      <alignment horizontal="center" vertical="center" wrapText="1"/>
      <protection locked="0"/>
    </xf>
    <xf numFmtId="0" fontId="8" fillId="39" borderId="53" xfId="0" applyFont="1" applyFill="1" applyBorder="1" applyAlignment="1" applyProtection="1">
      <alignment horizontal="center" vertical="center" wrapText="1"/>
      <protection locked="0"/>
    </xf>
    <xf numFmtId="0" fontId="8" fillId="39" borderId="86" xfId="0" applyFont="1" applyFill="1" applyBorder="1" applyAlignment="1" applyProtection="1">
      <alignment horizontal="center" vertical="center" wrapText="1"/>
      <protection locked="0"/>
    </xf>
    <xf numFmtId="0" fontId="8" fillId="39" borderId="51" xfId="0" applyFont="1" applyFill="1" applyBorder="1" applyAlignment="1" applyProtection="1">
      <alignment horizontal="center" vertical="center" wrapText="1"/>
      <protection locked="0"/>
    </xf>
    <xf numFmtId="0" fontId="8" fillId="38" borderId="0" xfId="0" applyFont="1" applyFill="1" applyAlignment="1" applyProtection="1">
      <alignment horizontal="center" vertical="center" wrapText="1"/>
      <protection hidden="1"/>
    </xf>
    <xf numFmtId="0" fontId="8" fillId="38" borderId="9" xfId="0" applyFont="1" applyFill="1" applyBorder="1" applyAlignment="1" applyProtection="1">
      <alignment horizontal="center" vertical="center" wrapText="1"/>
      <protection hidden="1"/>
    </xf>
    <xf numFmtId="0" fontId="7" fillId="4" borderId="38" xfId="0" applyFont="1" applyFill="1" applyBorder="1" applyAlignment="1" applyProtection="1">
      <alignment horizontal="center" vertical="center"/>
      <protection locked="0"/>
    </xf>
    <xf numFmtId="0" fontId="8" fillId="2" borderId="6" xfId="0" applyFont="1" applyFill="1" applyBorder="1" applyAlignment="1" applyProtection="1">
      <alignment horizontal="left" vertical="center" wrapText="1"/>
      <protection hidden="1"/>
    </xf>
    <xf numFmtId="0" fontId="7" fillId="7" borderId="10"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10" fillId="4" borderId="1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hidden="1"/>
    </xf>
    <xf numFmtId="0" fontId="10" fillId="2" borderId="18" xfId="0"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wrapText="1"/>
      <protection hidden="1"/>
    </xf>
    <xf numFmtId="0" fontId="6" fillId="2" borderId="18" xfId="0" applyFont="1" applyFill="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8" fillId="0" borderId="6" xfId="0" applyFont="1" applyBorder="1" applyAlignment="1" applyProtection="1">
      <alignment horizontal="left" vertical="center" wrapText="1"/>
      <protection hidden="1"/>
    </xf>
    <xf numFmtId="0" fontId="7" fillId="0" borderId="10"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wrapText="1"/>
      <protection hidden="1"/>
    </xf>
    <xf numFmtId="0" fontId="6" fillId="2" borderId="62" xfId="0" applyFont="1" applyFill="1" applyBorder="1" applyAlignment="1" applyProtection="1">
      <alignment horizontal="center" vertical="center" wrapText="1"/>
      <protection hidden="1"/>
    </xf>
    <xf numFmtId="0" fontId="6" fillId="2" borderId="64" xfId="0" applyFont="1" applyFill="1" applyBorder="1" applyAlignment="1" applyProtection="1">
      <alignment horizontal="center" vertical="center" wrapText="1"/>
      <protection hidden="1"/>
    </xf>
    <xf numFmtId="0" fontId="6" fillId="2" borderId="85" xfId="0" applyFont="1" applyFill="1" applyBorder="1" applyAlignment="1" applyProtection="1">
      <alignment horizontal="center" vertical="center" wrapText="1"/>
      <protection hidden="1"/>
    </xf>
    <xf numFmtId="0" fontId="6" fillId="2" borderId="87" xfId="0" applyFont="1" applyFill="1" applyBorder="1" applyAlignment="1" applyProtection="1">
      <alignment horizontal="center" vertical="center" wrapText="1"/>
      <protection hidden="1"/>
    </xf>
    <xf numFmtId="0" fontId="8" fillId="2" borderId="62" xfId="0" applyFont="1" applyFill="1" applyBorder="1" applyAlignment="1" applyProtection="1">
      <alignment horizontal="left" vertical="center" wrapText="1"/>
      <protection hidden="1"/>
    </xf>
    <xf numFmtId="0" fontId="8" fillId="2" borderId="85" xfId="0" applyFont="1" applyFill="1" applyBorder="1" applyAlignment="1" applyProtection="1">
      <alignment horizontal="left" vertical="center" wrapText="1"/>
      <protection hidden="1"/>
    </xf>
    <xf numFmtId="0" fontId="7" fillId="7" borderId="25" xfId="0" applyFont="1" applyFill="1" applyBorder="1" applyAlignment="1" applyProtection="1">
      <alignment horizontal="center" vertical="center" wrapText="1"/>
      <protection hidden="1"/>
    </xf>
    <xf numFmtId="0" fontId="7" fillId="7" borderId="63" xfId="0" applyFont="1" applyFill="1" applyBorder="1" applyAlignment="1" applyProtection="1">
      <alignment horizontal="center" vertical="center" wrapText="1"/>
      <protection hidden="1"/>
    </xf>
    <xf numFmtId="0" fontId="7" fillId="7" borderId="24" xfId="0" applyFont="1" applyFill="1" applyBorder="1" applyAlignment="1" applyProtection="1">
      <alignment horizontal="center" vertical="center" wrapText="1"/>
      <protection hidden="1"/>
    </xf>
    <xf numFmtId="0" fontId="7" fillId="7" borderId="53" xfId="0" applyFont="1" applyFill="1" applyBorder="1" applyAlignment="1" applyProtection="1">
      <alignment horizontal="center" vertical="center" wrapText="1"/>
      <protection hidden="1"/>
    </xf>
    <xf numFmtId="0" fontId="7" fillId="7" borderId="86" xfId="0" applyFont="1" applyFill="1" applyBorder="1" applyAlignment="1" applyProtection="1">
      <alignment horizontal="center" vertical="center" wrapText="1"/>
      <protection hidden="1"/>
    </xf>
    <xf numFmtId="0" fontId="7" fillId="7" borderId="51" xfId="0" applyFont="1" applyFill="1" applyBorder="1" applyAlignment="1" applyProtection="1">
      <alignment horizontal="center" vertical="center" wrapText="1"/>
      <protection hidden="1"/>
    </xf>
    <xf numFmtId="0" fontId="7" fillId="2" borderId="25" xfId="0" applyFont="1" applyFill="1" applyBorder="1" applyAlignment="1" applyProtection="1">
      <alignment horizontal="center" vertical="center" wrapText="1"/>
      <protection hidden="1"/>
    </xf>
    <xf numFmtId="0" fontId="7" fillId="2" borderId="63" xfId="0" applyFont="1" applyFill="1" applyBorder="1" applyAlignment="1" applyProtection="1">
      <alignment horizontal="center" vertical="center" wrapText="1"/>
      <protection hidden="1"/>
    </xf>
    <xf numFmtId="0" fontId="7" fillId="2" borderId="24" xfId="0" applyFont="1" applyFill="1" applyBorder="1" applyAlignment="1" applyProtection="1">
      <alignment horizontal="center" vertical="center" wrapText="1"/>
      <protection hidden="1"/>
    </xf>
    <xf numFmtId="0" fontId="7" fillId="2" borderId="53" xfId="0" applyFont="1" applyFill="1" applyBorder="1" applyAlignment="1" applyProtection="1">
      <alignment horizontal="center" vertical="center" wrapText="1"/>
      <protection hidden="1"/>
    </xf>
    <xf numFmtId="0" fontId="7" fillId="2" borderId="86" xfId="0" applyFont="1" applyFill="1" applyBorder="1" applyAlignment="1" applyProtection="1">
      <alignment horizontal="center" vertical="center" wrapText="1"/>
      <protection hidden="1"/>
    </xf>
    <xf numFmtId="0" fontId="7" fillId="2" borderId="51" xfId="0" applyFont="1" applyFill="1" applyBorder="1" applyAlignment="1" applyProtection="1">
      <alignment horizontal="center" vertical="center" wrapText="1"/>
      <protection hidden="1"/>
    </xf>
    <xf numFmtId="0" fontId="10" fillId="4" borderId="25" xfId="0" applyFont="1" applyFill="1" applyBorder="1" applyAlignment="1" applyProtection="1">
      <alignment horizontal="center" vertical="center" wrapText="1"/>
      <protection locked="0"/>
    </xf>
    <xf numFmtId="0" fontId="10" fillId="4" borderId="63"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wrapText="1"/>
      <protection locked="0"/>
    </xf>
    <xf numFmtId="0" fontId="10" fillId="4" borderId="53" xfId="0" applyFont="1" applyFill="1" applyBorder="1" applyAlignment="1" applyProtection="1">
      <alignment horizontal="center" vertical="center" wrapText="1"/>
      <protection locked="0"/>
    </xf>
    <xf numFmtId="0" fontId="10" fillId="4" borderId="86" xfId="0" applyFont="1" applyFill="1" applyBorder="1" applyAlignment="1" applyProtection="1">
      <alignment horizontal="center" vertical="center" wrapText="1"/>
      <protection locked="0"/>
    </xf>
    <xf numFmtId="0" fontId="10" fillId="4" borderId="51"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hidden="1"/>
    </xf>
    <xf numFmtId="0" fontId="10" fillId="2" borderId="63" xfId="0" applyFont="1" applyFill="1" applyBorder="1" applyAlignment="1" applyProtection="1">
      <alignment horizontal="center" vertical="center" wrapText="1"/>
      <protection hidden="1"/>
    </xf>
    <xf numFmtId="0" fontId="10" fillId="2" borderId="64" xfId="0" applyFont="1" applyFill="1" applyBorder="1" applyAlignment="1" applyProtection="1">
      <alignment horizontal="center" vertical="center" wrapText="1"/>
      <protection hidden="1"/>
    </xf>
    <xf numFmtId="0" fontId="10" fillId="2" borderId="53" xfId="0" applyFont="1" applyFill="1" applyBorder="1" applyAlignment="1" applyProtection="1">
      <alignment horizontal="center" vertical="center" wrapText="1"/>
      <protection hidden="1"/>
    </xf>
    <xf numFmtId="0" fontId="10" fillId="2" borderId="86" xfId="0" applyFont="1" applyFill="1" applyBorder="1" applyAlignment="1" applyProtection="1">
      <alignment horizontal="center" vertical="center" wrapText="1"/>
      <protection hidden="1"/>
    </xf>
    <xf numFmtId="0" fontId="10" fillId="2" borderId="87" xfId="0" applyFont="1" applyFill="1" applyBorder="1" applyAlignment="1" applyProtection="1">
      <alignment horizontal="center" vertical="center" wrapText="1"/>
      <protection hidden="1"/>
    </xf>
    <xf numFmtId="0" fontId="6" fillId="0" borderId="62" xfId="0" applyFont="1" applyBorder="1" applyAlignment="1" applyProtection="1">
      <alignment horizontal="center" vertical="center" wrapText="1"/>
      <protection hidden="1"/>
    </xf>
    <xf numFmtId="0" fontId="6" fillId="0" borderId="64" xfId="0" applyFont="1" applyBorder="1" applyAlignment="1" applyProtection="1">
      <alignment horizontal="center" vertical="center" wrapText="1"/>
      <protection hidden="1"/>
    </xf>
    <xf numFmtId="0" fontId="6" fillId="0" borderId="85" xfId="0" applyFont="1" applyBorder="1" applyAlignment="1" applyProtection="1">
      <alignment horizontal="center" vertical="center" wrapText="1"/>
      <protection hidden="1"/>
    </xf>
    <xf numFmtId="0" fontId="6" fillId="0" borderId="87" xfId="0" applyFont="1" applyBorder="1" applyAlignment="1" applyProtection="1">
      <alignment horizontal="center" vertical="center" wrapText="1"/>
      <protection hidden="1"/>
    </xf>
    <xf numFmtId="0" fontId="8" fillId="0" borderId="62" xfId="0" applyFont="1" applyBorder="1" applyAlignment="1" applyProtection="1">
      <alignment horizontal="left" vertical="center" wrapText="1"/>
      <protection hidden="1"/>
    </xf>
    <xf numFmtId="0" fontId="8" fillId="0" borderId="85" xfId="0" applyFont="1" applyBorder="1" applyAlignment="1" applyProtection="1">
      <alignment horizontal="left" vertical="center" wrapText="1"/>
      <protection hidden="1"/>
    </xf>
    <xf numFmtId="0" fontId="7" fillId="0" borderId="25" xfId="0" applyFont="1" applyBorder="1" applyAlignment="1" applyProtection="1">
      <alignment horizontal="center" vertical="center" wrapText="1"/>
      <protection hidden="1"/>
    </xf>
    <xf numFmtId="0" fontId="7" fillId="0" borderId="63" xfId="0" applyFont="1" applyBorder="1" applyAlignment="1" applyProtection="1">
      <alignment horizontal="center" vertical="center" wrapText="1"/>
      <protection hidden="1"/>
    </xf>
    <xf numFmtId="0" fontId="7" fillId="0" borderId="24" xfId="0" applyFont="1" applyBorder="1" applyAlignment="1" applyProtection="1">
      <alignment horizontal="center" vertical="center" wrapText="1"/>
      <protection hidden="1"/>
    </xf>
    <xf numFmtId="0" fontId="7" fillId="0" borderId="53" xfId="0" applyFont="1" applyBorder="1" applyAlignment="1" applyProtection="1">
      <alignment horizontal="center" vertical="center" wrapText="1"/>
      <protection hidden="1"/>
    </xf>
    <xf numFmtId="0" fontId="7" fillId="0" borderId="86"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10" fillId="0" borderId="25" xfId="0" applyFont="1" applyBorder="1" applyAlignment="1" applyProtection="1">
      <alignment horizontal="center" vertical="center" wrapText="1"/>
      <protection hidden="1"/>
    </xf>
    <xf numFmtId="0" fontId="10" fillId="0" borderId="63" xfId="0" applyFont="1" applyBorder="1" applyAlignment="1" applyProtection="1">
      <alignment horizontal="center" vertical="center" wrapText="1"/>
      <protection hidden="1"/>
    </xf>
    <xf numFmtId="0" fontId="10" fillId="0" borderId="64" xfId="0" applyFont="1" applyBorder="1" applyAlignment="1" applyProtection="1">
      <alignment horizontal="center" vertical="center" wrapText="1"/>
      <protection hidden="1"/>
    </xf>
    <xf numFmtId="0" fontId="10" fillId="0" borderId="53" xfId="0" applyFont="1" applyBorder="1" applyAlignment="1" applyProtection="1">
      <alignment horizontal="center" vertical="center" wrapText="1"/>
      <protection hidden="1"/>
    </xf>
    <xf numFmtId="0" fontId="10" fillId="0" borderId="86" xfId="0" applyFont="1" applyBorder="1" applyAlignment="1" applyProtection="1">
      <alignment horizontal="center" vertical="center" wrapText="1"/>
      <protection hidden="1"/>
    </xf>
    <xf numFmtId="0" fontId="10" fillId="0" borderId="87" xfId="0" applyFont="1" applyBorder="1" applyAlignment="1" applyProtection="1">
      <alignment horizontal="center" vertical="center" wrapText="1"/>
      <protection hidden="1"/>
    </xf>
    <xf numFmtId="0" fontId="6" fillId="15" borderId="17" xfId="0" applyFont="1" applyFill="1" applyBorder="1" applyAlignment="1" applyProtection="1">
      <alignment horizontal="center" vertical="center" wrapText="1"/>
      <protection hidden="1"/>
    </xf>
    <xf numFmtId="0" fontId="6" fillId="15" borderId="18" xfId="0" applyFont="1" applyFill="1" applyBorder="1" applyAlignment="1" applyProtection="1">
      <alignment horizontal="center" vertical="center" wrapText="1"/>
      <protection hidden="1"/>
    </xf>
    <xf numFmtId="0" fontId="6" fillId="21" borderId="17" xfId="0" applyFont="1" applyFill="1" applyBorder="1" applyAlignment="1" applyProtection="1">
      <alignment horizontal="center" vertical="center" wrapText="1"/>
      <protection hidden="1"/>
    </xf>
    <xf numFmtId="0" fontId="6" fillId="21" borderId="18"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left" vertical="center" wrapText="1"/>
      <protection hidden="1"/>
    </xf>
    <xf numFmtId="0" fontId="6" fillId="0" borderId="48" xfId="0" applyFont="1" applyBorder="1" applyAlignment="1" applyProtection="1">
      <alignment horizontal="center" vertical="center" wrapText="1"/>
      <protection hidden="1"/>
    </xf>
    <xf numFmtId="0" fontId="6" fillId="0" borderId="49" xfId="0" applyFont="1" applyBorder="1" applyAlignment="1" applyProtection="1">
      <alignment horizontal="center" vertical="center" wrapText="1"/>
      <protection hidden="1"/>
    </xf>
    <xf numFmtId="0" fontId="8" fillId="0" borderId="11" xfId="0" applyFont="1" applyBorder="1" applyAlignment="1" applyProtection="1">
      <alignment horizontal="left" vertical="center" wrapText="1"/>
      <protection hidden="1"/>
    </xf>
    <xf numFmtId="0" fontId="7" fillId="7" borderId="11" xfId="0"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10" fillId="4" borderId="11" xfId="0" applyFont="1" applyFill="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hidden="1"/>
    </xf>
    <xf numFmtId="0" fontId="10" fillId="0" borderId="49" xfId="0" applyFont="1" applyBorder="1" applyAlignment="1" applyProtection="1">
      <alignment horizontal="center" vertical="center" wrapText="1"/>
      <protection hidden="1"/>
    </xf>
    <xf numFmtId="0" fontId="8" fillId="37" borderId="62" xfId="0" applyFont="1" applyFill="1" applyBorder="1" applyAlignment="1" applyProtection="1">
      <alignment horizontal="left" vertical="center" wrapText="1"/>
      <protection hidden="1"/>
    </xf>
    <xf numFmtId="0" fontId="8" fillId="37" borderId="63" xfId="0" applyFont="1" applyFill="1" applyBorder="1" applyAlignment="1" applyProtection="1">
      <alignment horizontal="left" vertical="center" wrapText="1"/>
      <protection hidden="1"/>
    </xf>
    <xf numFmtId="0" fontId="8" fillId="37" borderId="24" xfId="0" applyFont="1" applyFill="1" applyBorder="1" applyAlignment="1" applyProtection="1">
      <alignment horizontal="left" vertical="center" wrapText="1"/>
      <protection hidden="1"/>
    </xf>
    <xf numFmtId="0" fontId="8" fillId="37" borderId="85" xfId="0" applyFont="1" applyFill="1" applyBorder="1" applyAlignment="1" applyProtection="1">
      <alignment horizontal="left" vertical="center" wrapText="1"/>
      <protection hidden="1"/>
    </xf>
    <xf numFmtId="0" fontId="8" fillId="37" borderId="86" xfId="0" applyFont="1" applyFill="1" applyBorder="1" applyAlignment="1" applyProtection="1">
      <alignment horizontal="left" vertical="center" wrapText="1"/>
      <protection hidden="1"/>
    </xf>
    <xf numFmtId="0" fontId="8" fillId="37" borderId="51" xfId="0" applyFont="1" applyFill="1" applyBorder="1" applyAlignment="1" applyProtection="1">
      <alignment horizontal="left" vertical="center" wrapText="1"/>
      <protection hidden="1"/>
    </xf>
    <xf numFmtId="0" fontId="7" fillId="37" borderId="25" xfId="0" applyFont="1" applyFill="1" applyBorder="1" applyAlignment="1" applyProtection="1">
      <alignment horizontal="center" vertical="center" wrapText="1"/>
      <protection hidden="1"/>
    </xf>
    <xf numFmtId="0" fontId="7" fillId="37" borderId="63" xfId="0" applyFont="1" applyFill="1" applyBorder="1" applyAlignment="1" applyProtection="1">
      <alignment horizontal="center" vertical="center" wrapText="1"/>
      <protection hidden="1"/>
    </xf>
    <xf numFmtId="0" fontId="7" fillId="37" borderId="24" xfId="0" applyFont="1" applyFill="1" applyBorder="1" applyAlignment="1" applyProtection="1">
      <alignment horizontal="center" vertical="center" wrapText="1"/>
      <protection hidden="1"/>
    </xf>
    <xf numFmtId="0" fontId="7" fillId="37" borderId="53" xfId="0" applyFont="1" applyFill="1" applyBorder="1" applyAlignment="1" applyProtection="1">
      <alignment horizontal="center" vertical="center" wrapText="1"/>
      <protection hidden="1"/>
    </xf>
    <xf numFmtId="0" fontId="7" fillId="37" borderId="86" xfId="0" applyFont="1" applyFill="1" applyBorder="1" applyAlignment="1" applyProtection="1">
      <alignment horizontal="center" vertical="center" wrapText="1"/>
      <protection hidden="1"/>
    </xf>
    <xf numFmtId="0" fontId="7" fillId="37" borderId="51" xfId="0" applyFont="1" applyFill="1" applyBorder="1" applyAlignment="1" applyProtection="1">
      <alignment horizontal="center" vertical="center" wrapText="1"/>
      <protection hidden="1"/>
    </xf>
    <xf numFmtId="0" fontId="10" fillId="37" borderId="25" xfId="0" applyFont="1" applyFill="1" applyBorder="1" applyAlignment="1" applyProtection="1">
      <alignment horizontal="center" vertical="center" wrapText="1"/>
      <protection hidden="1"/>
    </xf>
    <xf numFmtId="0" fontId="10" fillId="37" borderId="63" xfId="0" applyFont="1" applyFill="1" applyBorder="1" applyAlignment="1" applyProtection="1">
      <alignment horizontal="center" vertical="center" wrapText="1"/>
      <protection hidden="1"/>
    </xf>
    <xf numFmtId="0" fontId="10" fillId="37" borderId="64" xfId="0" applyFont="1" applyFill="1" applyBorder="1" applyAlignment="1" applyProtection="1">
      <alignment horizontal="center" vertical="center" wrapText="1"/>
      <protection hidden="1"/>
    </xf>
    <xf numFmtId="0" fontId="10" fillId="37" borderId="53" xfId="0" applyFont="1" applyFill="1" applyBorder="1" applyAlignment="1" applyProtection="1">
      <alignment horizontal="center" vertical="center" wrapText="1"/>
      <protection hidden="1"/>
    </xf>
    <xf numFmtId="0" fontId="10" fillId="37" borderId="86" xfId="0" applyFont="1" applyFill="1" applyBorder="1" applyAlignment="1" applyProtection="1">
      <alignment horizontal="center" vertical="center" wrapText="1"/>
      <protection hidden="1"/>
    </xf>
    <xf numFmtId="0" fontId="10" fillId="37" borderId="87" xfId="0" applyFont="1" applyFill="1" applyBorder="1" applyAlignment="1" applyProtection="1">
      <alignment horizontal="center" vertical="center" wrapText="1"/>
      <protection hidden="1"/>
    </xf>
    <xf numFmtId="0" fontId="6" fillId="2" borderId="48" xfId="0" applyFont="1" applyFill="1" applyBorder="1" applyAlignment="1" applyProtection="1">
      <alignment horizontal="center" vertical="center" wrapText="1"/>
      <protection hidden="1"/>
    </xf>
    <xf numFmtId="0" fontId="6" fillId="2" borderId="49"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10" fillId="2" borderId="11" xfId="0" applyFont="1" applyFill="1" applyBorder="1" applyAlignment="1" applyProtection="1">
      <alignment horizontal="center" vertical="center" wrapText="1"/>
      <protection hidden="1"/>
    </xf>
    <xf numFmtId="0" fontId="10" fillId="2" borderId="49" xfId="0" applyFont="1" applyFill="1" applyBorder="1" applyAlignment="1" applyProtection="1">
      <alignment horizontal="center" vertical="center" wrapText="1"/>
      <protection hidden="1"/>
    </xf>
    <xf numFmtId="0" fontId="8" fillId="37" borderId="0" xfId="0" applyFont="1" applyFill="1" applyAlignment="1" applyProtection="1">
      <alignment vertical="center" wrapText="1"/>
      <protection hidden="1"/>
    </xf>
    <xf numFmtId="0" fontId="8" fillId="2" borderId="10" xfId="0" applyFont="1" applyFill="1" applyBorder="1" applyAlignment="1" applyProtection="1">
      <alignment vertical="center" wrapText="1"/>
      <protection hidden="1"/>
    </xf>
    <xf numFmtId="0" fontId="8" fillId="2" borderId="12" xfId="0" applyFont="1" applyFill="1" applyBorder="1" applyAlignment="1" applyProtection="1">
      <alignment vertical="center" wrapText="1"/>
      <protection hidden="1"/>
    </xf>
    <xf numFmtId="0" fontId="7" fillId="4" borderId="10" xfId="0" applyFont="1" applyFill="1" applyBorder="1" applyAlignment="1" applyProtection="1">
      <alignment horizontal="center" vertical="center"/>
      <protection locked="0" hidden="1"/>
    </xf>
    <xf numFmtId="0" fontId="7" fillId="4" borderId="12" xfId="0" applyFont="1" applyFill="1" applyBorder="1" applyAlignment="1" applyProtection="1">
      <alignment horizontal="center" vertical="center"/>
      <protection locked="0" hidden="1"/>
    </xf>
    <xf numFmtId="0" fontId="7" fillId="2" borderId="10" xfId="0" applyFont="1" applyFill="1" applyBorder="1" applyAlignment="1" applyProtection="1">
      <alignment horizontal="center" vertical="center"/>
      <protection hidden="1"/>
    </xf>
    <xf numFmtId="0" fontId="7" fillId="2" borderId="12" xfId="0" applyFont="1" applyFill="1" applyBorder="1" applyAlignment="1" applyProtection="1">
      <alignment horizontal="center" vertical="center"/>
      <protection hidden="1"/>
    </xf>
    <xf numFmtId="0" fontId="7" fillId="7" borderId="10" xfId="0" applyFont="1" applyFill="1" applyBorder="1" applyAlignment="1" applyProtection="1">
      <alignment horizontal="center" vertical="center"/>
      <protection hidden="1"/>
    </xf>
    <xf numFmtId="0" fontId="7" fillId="7" borderId="12" xfId="0" applyFont="1" applyFill="1" applyBorder="1" applyAlignment="1" applyProtection="1">
      <alignment horizontal="center" vertical="center"/>
      <protection hidden="1"/>
    </xf>
    <xf numFmtId="0" fontId="8" fillId="7" borderId="11" xfId="0" applyFont="1" applyFill="1" applyBorder="1" applyAlignment="1" applyProtection="1">
      <alignment vertical="center"/>
      <protection hidden="1"/>
    </xf>
    <xf numFmtId="0" fontId="7" fillId="7" borderId="11" xfId="0" applyFont="1" applyFill="1" applyBorder="1" applyAlignment="1" applyProtection="1">
      <alignment vertical="center"/>
      <protection hidden="1"/>
    </xf>
    <xf numFmtId="0" fontId="7" fillId="42" borderId="11" xfId="0" applyFont="1" applyFill="1" applyBorder="1" applyAlignment="1" applyProtection="1">
      <alignment vertical="center"/>
      <protection hidden="1"/>
    </xf>
    <xf numFmtId="0" fontId="6" fillId="0" borderId="13" xfId="0" applyFont="1" applyBorder="1" applyAlignment="1" applyProtection="1">
      <alignment horizontal="right" vertical="center"/>
      <protection hidden="1"/>
    </xf>
    <xf numFmtId="0" fontId="9" fillId="5" borderId="25" xfId="0" applyFont="1" applyFill="1" applyBorder="1" applyAlignment="1" applyProtection="1">
      <alignment horizontal="center" vertical="center" wrapText="1"/>
      <protection hidden="1"/>
    </xf>
    <xf numFmtId="0" fontId="9" fillId="5" borderId="63"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9" fillId="5" borderId="53" xfId="0" applyFont="1" applyFill="1" applyBorder="1" applyAlignment="1" applyProtection="1">
      <alignment horizontal="center" vertical="center" wrapText="1"/>
      <protection hidden="1"/>
    </xf>
    <xf numFmtId="0" fontId="9" fillId="5" borderId="86" xfId="0" applyFont="1" applyFill="1" applyBorder="1" applyAlignment="1" applyProtection="1">
      <alignment horizontal="center" vertical="center" wrapText="1"/>
      <protection hidden="1"/>
    </xf>
    <xf numFmtId="0" fontId="9" fillId="5" borderId="51" xfId="0" applyFont="1" applyFill="1" applyBorder="1" applyAlignment="1" applyProtection="1">
      <alignment horizontal="center" vertical="center" wrapText="1"/>
      <protection hidden="1"/>
    </xf>
    <xf numFmtId="0" fontId="8" fillId="41" borderId="25" xfId="0" applyFont="1" applyFill="1" applyBorder="1" applyAlignment="1" applyProtection="1">
      <alignment horizontal="left" vertical="center"/>
      <protection hidden="1"/>
    </xf>
    <xf numFmtId="0" fontId="8" fillId="41" borderId="63" xfId="0" applyFont="1" applyFill="1" applyBorder="1" applyAlignment="1" applyProtection="1">
      <alignment horizontal="left" vertical="center"/>
      <protection hidden="1"/>
    </xf>
    <xf numFmtId="0" fontId="8" fillId="41" borderId="24" xfId="0" applyFont="1" applyFill="1" applyBorder="1" applyAlignment="1" applyProtection="1">
      <alignment horizontal="left" vertical="center"/>
      <protection hidden="1"/>
    </xf>
    <xf numFmtId="0" fontId="8" fillId="41" borderId="53" xfId="0" applyFont="1" applyFill="1" applyBorder="1" applyAlignment="1" applyProtection="1">
      <alignment horizontal="left" vertical="center"/>
      <protection hidden="1"/>
    </xf>
    <xf numFmtId="0" fontId="8" fillId="41" borderId="86" xfId="0" applyFont="1" applyFill="1" applyBorder="1" applyAlignment="1" applyProtection="1">
      <alignment horizontal="left" vertical="center"/>
      <protection hidden="1"/>
    </xf>
    <xf numFmtId="0" fontId="8" fillId="41" borderId="51" xfId="0" applyFont="1" applyFill="1" applyBorder="1" applyAlignment="1" applyProtection="1">
      <alignment horizontal="left" vertical="center"/>
      <protection hidden="1"/>
    </xf>
    <xf numFmtId="0" fontId="7" fillId="4" borderId="25" xfId="0" applyFont="1" applyFill="1" applyBorder="1" applyAlignment="1" applyProtection="1">
      <alignment horizontal="center" vertical="center"/>
      <protection locked="0" hidden="1"/>
    </xf>
    <xf numFmtId="0" fontId="7" fillId="4" borderId="63" xfId="0" applyFont="1" applyFill="1" applyBorder="1" applyAlignment="1" applyProtection="1">
      <alignment horizontal="center" vertical="center"/>
      <protection locked="0" hidden="1"/>
    </xf>
    <xf numFmtId="0" fontId="7" fillId="4" borderId="24" xfId="0" applyFont="1" applyFill="1" applyBorder="1" applyAlignment="1" applyProtection="1">
      <alignment horizontal="center" vertical="center"/>
      <protection locked="0" hidden="1"/>
    </xf>
    <xf numFmtId="0" fontId="7" fillId="4" borderId="53" xfId="0" applyFont="1" applyFill="1" applyBorder="1" applyAlignment="1" applyProtection="1">
      <alignment horizontal="center" vertical="center"/>
      <protection locked="0" hidden="1"/>
    </xf>
    <xf numFmtId="0" fontId="7" fillId="4" borderId="86" xfId="0" applyFont="1" applyFill="1" applyBorder="1" applyAlignment="1" applyProtection="1">
      <alignment horizontal="center" vertical="center"/>
      <protection locked="0" hidden="1"/>
    </xf>
    <xf numFmtId="0" fontId="7" fillId="4" borderId="51" xfId="0" applyFont="1" applyFill="1" applyBorder="1" applyAlignment="1" applyProtection="1">
      <alignment horizontal="center" vertical="center"/>
      <protection locked="0" hidden="1"/>
    </xf>
    <xf numFmtId="0" fontId="7" fillId="0" borderId="25" xfId="0" applyFont="1" applyBorder="1" applyAlignment="1" applyProtection="1">
      <alignment horizontal="center" vertical="center"/>
      <protection hidden="1"/>
    </xf>
    <xf numFmtId="0" fontId="7" fillId="0" borderId="63" xfId="0" applyFont="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7" fillId="0" borderId="86"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0" fontId="7" fillId="7" borderId="25" xfId="0" applyFont="1" applyFill="1" applyBorder="1" applyAlignment="1" applyProtection="1">
      <alignment horizontal="center" vertical="center"/>
      <protection hidden="1"/>
    </xf>
    <xf numFmtId="0" fontId="7" fillId="7" borderId="63" xfId="0" applyFont="1" applyFill="1" applyBorder="1" applyAlignment="1" applyProtection="1">
      <alignment horizontal="center" vertical="center"/>
      <protection hidden="1"/>
    </xf>
    <xf numFmtId="0" fontId="7" fillId="7" borderId="24" xfId="0" applyFont="1" applyFill="1" applyBorder="1" applyAlignment="1" applyProtection="1">
      <alignment horizontal="center" vertical="center"/>
      <protection hidden="1"/>
    </xf>
    <xf numFmtId="0" fontId="7" fillId="7" borderId="53" xfId="0" applyFont="1" applyFill="1" applyBorder="1" applyAlignment="1" applyProtection="1">
      <alignment horizontal="center" vertical="center"/>
      <protection hidden="1"/>
    </xf>
    <xf numFmtId="0" fontId="7" fillId="7" borderId="86" xfId="0" applyFont="1" applyFill="1" applyBorder="1" applyAlignment="1" applyProtection="1">
      <alignment horizontal="center" vertical="center"/>
      <protection hidden="1"/>
    </xf>
    <xf numFmtId="0" fontId="7" fillId="7" borderId="51" xfId="0" applyFont="1" applyFill="1" applyBorder="1" applyAlignment="1" applyProtection="1">
      <alignment horizontal="center" vertical="center"/>
      <protection hidden="1"/>
    </xf>
    <xf numFmtId="0" fontId="8" fillId="7" borderId="144" xfId="0" applyFont="1" applyFill="1" applyBorder="1" applyAlignment="1" applyProtection="1">
      <alignment horizontal="right" vertical="center" wrapText="1" indent="1"/>
      <protection hidden="1"/>
    </xf>
    <xf numFmtId="0" fontId="8" fillId="7" borderId="145" xfId="0" applyFont="1" applyFill="1" applyBorder="1" applyAlignment="1" applyProtection="1">
      <alignment horizontal="right" vertical="center" wrapText="1" indent="1"/>
      <protection hidden="1"/>
    </xf>
    <xf numFmtId="0" fontId="8" fillId="7" borderId="146" xfId="0" applyFont="1" applyFill="1" applyBorder="1" applyAlignment="1" applyProtection="1">
      <alignment horizontal="right" vertical="center" wrapText="1" indent="1"/>
      <protection hidden="1"/>
    </xf>
    <xf numFmtId="0" fontId="7" fillId="27" borderId="90" xfId="0" applyFont="1" applyFill="1" applyBorder="1" applyAlignment="1" applyProtection="1">
      <alignment horizontal="center" vertical="center"/>
      <protection hidden="1"/>
    </xf>
    <xf numFmtId="0" fontId="7" fillId="27" borderId="88" xfId="0" applyFont="1" applyFill="1" applyBorder="1" applyAlignment="1" applyProtection="1">
      <alignment horizontal="center" vertical="center"/>
      <protection hidden="1"/>
    </xf>
    <xf numFmtId="0" fontId="7" fillId="7" borderId="88" xfId="0" applyFont="1" applyFill="1" applyBorder="1" applyAlignment="1" applyProtection="1">
      <alignment horizontal="center" vertical="center"/>
      <protection hidden="1"/>
    </xf>
    <xf numFmtId="0" fontId="7" fillId="7" borderId="89" xfId="0" applyFont="1" applyFill="1" applyBorder="1" applyAlignment="1" applyProtection="1">
      <alignment horizontal="center" vertical="center"/>
      <protection hidden="1"/>
    </xf>
    <xf numFmtId="0" fontId="7" fillId="7" borderId="147" xfId="0" applyFont="1" applyFill="1" applyBorder="1" applyAlignment="1" applyProtection="1">
      <alignment horizontal="center" vertical="center"/>
      <protection hidden="1"/>
    </xf>
    <xf numFmtId="0" fontId="3" fillId="6" borderId="65" xfId="0" applyFont="1" applyFill="1" applyBorder="1" applyAlignment="1" applyProtection="1">
      <alignment horizontal="left" vertical="center" wrapText="1"/>
      <protection hidden="1"/>
    </xf>
    <xf numFmtId="0" fontId="3" fillId="6" borderId="66" xfId="0" applyFont="1" applyFill="1" applyBorder="1" applyAlignment="1" applyProtection="1">
      <alignment horizontal="left" vertical="center" wrapText="1"/>
      <protection hidden="1"/>
    </xf>
    <xf numFmtId="0" fontId="3" fillId="6" borderId="67" xfId="0" applyFont="1" applyFill="1" applyBorder="1" applyAlignment="1" applyProtection="1">
      <alignment horizontal="left" vertical="center" wrapText="1"/>
      <protection hidden="1"/>
    </xf>
    <xf numFmtId="0" fontId="7" fillId="2" borderId="18" xfId="0" applyFont="1" applyFill="1" applyBorder="1" applyAlignment="1" applyProtection="1">
      <alignment horizontal="center" vertical="center"/>
      <protection hidden="1"/>
    </xf>
    <xf numFmtId="0" fontId="7" fillId="7" borderId="6" xfId="0" applyFont="1" applyFill="1" applyBorder="1" applyAlignment="1" applyProtection="1">
      <alignment horizontal="center" vertical="center"/>
      <protection hidden="1"/>
    </xf>
    <xf numFmtId="0" fontId="7" fillId="7" borderId="18" xfId="0" applyFont="1" applyFill="1" applyBorder="1" applyAlignment="1" applyProtection="1">
      <alignment horizontal="center" vertical="center"/>
      <protection hidden="1"/>
    </xf>
    <xf numFmtId="0" fontId="8" fillId="0" borderId="17" xfId="0" applyFont="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0" fontId="8" fillId="0" borderId="18" xfId="0" applyFont="1" applyBorder="1" applyAlignment="1" applyProtection="1">
      <alignment horizontal="left" vertical="center" wrapText="1" indent="1"/>
      <protection hidden="1"/>
    </xf>
    <xf numFmtId="0" fontId="7" fillId="26" borderId="10" xfId="0" applyFont="1" applyFill="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8" fillId="2" borderId="17" xfId="0" applyFont="1" applyFill="1" applyBorder="1" applyAlignment="1" applyProtection="1">
      <alignment horizontal="left" vertical="center" wrapText="1" indent="1"/>
      <protection hidden="1"/>
    </xf>
    <xf numFmtId="0" fontId="8" fillId="2" borderId="10" xfId="0" applyFont="1" applyFill="1" applyBorder="1" applyAlignment="1" applyProtection="1">
      <alignment horizontal="left" vertical="center" wrapText="1" indent="1"/>
      <protection hidden="1"/>
    </xf>
    <xf numFmtId="0" fontId="8" fillId="2" borderId="18" xfId="0" applyFont="1" applyFill="1" applyBorder="1" applyAlignment="1" applyProtection="1">
      <alignment horizontal="left" vertical="center" wrapText="1" indent="1"/>
      <protection hidden="1"/>
    </xf>
    <xf numFmtId="0" fontId="7" fillId="20" borderId="29" xfId="0" applyFont="1" applyFill="1" applyBorder="1" applyAlignment="1" applyProtection="1">
      <alignment horizontal="center" vertical="center"/>
      <protection hidden="1"/>
    </xf>
    <xf numFmtId="0" fontId="0" fillId="20" borderId="27" xfId="0" applyFill="1" applyBorder="1" applyAlignment="1" applyProtection="1">
      <alignment horizontal="center" vertical="center"/>
      <protection hidden="1"/>
    </xf>
    <xf numFmtId="0" fontId="7" fillId="7" borderId="29" xfId="0" applyFont="1" applyFill="1" applyBorder="1" applyAlignment="1" applyProtection="1">
      <alignment horizontal="center" vertical="center"/>
      <protection hidden="1"/>
    </xf>
    <xf numFmtId="0" fontId="8" fillId="0" borderId="71" xfId="0" applyFont="1" applyBorder="1" applyAlignment="1" applyProtection="1">
      <alignment horizontal="left" vertical="center" wrapText="1" indent="1"/>
      <protection hidden="1"/>
    </xf>
    <xf numFmtId="0" fontId="8" fillId="0" borderId="72" xfId="0" applyFont="1" applyBorder="1" applyAlignment="1" applyProtection="1">
      <alignment horizontal="left" vertical="center" wrapText="1" indent="1"/>
      <protection hidden="1"/>
    </xf>
    <xf numFmtId="0" fontId="8" fillId="0" borderId="73" xfId="0" applyFont="1" applyBorder="1" applyAlignment="1" applyProtection="1">
      <alignment horizontal="left" vertical="center" wrapText="1" indent="1"/>
      <protection hidden="1"/>
    </xf>
    <xf numFmtId="0" fontId="6" fillId="4" borderId="71" xfId="0" applyFont="1" applyFill="1" applyBorder="1" applyAlignment="1" applyProtection="1">
      <alignment horizontal="center" vertical="center"/>
      <protection locked="0"/>
    </xf>
    <xf numFmtId="0" fontId="6" fillId="4" borderId="72" xfId="0" applyFont="1" applyFill="1" applyBorder="1" applyAlignment="1" applyProtection="1">
      <alignment horizontal="center" vertical="center"/>
      <protection locked="0"/>
    </xf>
    <xf numFmtId="0" fontId="6" fillId="4" borderId="33" xfId="0" applyFont="1" applyFill="1" applyBorder="1" applyAlignment="1" applyProtection="1">
      <alignment horizontal="center" vertical="center"/>
      <protection locked="0"/>
    </xf>
    <xf numFmtId="0" fontId="7" fillId="17" borderId="34" xfId="0" applyFont="1" applyFill="1" applyBorder="1" applyAlignment="1" applyProtection="1">
      <alignment horizontal="center" vertical="center"/>
      <protection hidden="1"/>
    </xf>
    <xf numFmtId="0" fontId="7" fillId="17" borderId="72" xfId="0" applyFont="1" applyFill="1" applyBorder="1" applyAlignment="1" applyProtection="1">
      <alignment horizontal="center" vertical="center"/>
      <protection hidden="1"/>
    </xf>
    <xf numFmtId="0" fontId="7" fillId="17" borderId="33" xfId="0" applyFont="1" applyFill="1" applyBorder="1" applyAlignment="1" applyProtection="1">
      <alignment horizontal="center" vertical="center"/>
      <protection hidden="1"/>
    </xf>
    <xf numFmtId="0" fontId="7" fillId="0" borderId="34" xfId="0" applyFont="1" applyBorder="1" applyAlignment="1" applyProtection="1">
      <alignment horizontal="center" vertical="center"/>
      <protection hidden="1"/>
    </xf>
    <xf numFmtId="0" fontId="7" fillId="0" borderId="72" xfId="0" applyFont="1" applyBorder="1" applyAlignment="1" applyProtection="1">
      <alignment horizontal="center" vertical="center"/>
      <protection hidden="1"/>
    </xf>
    <xf numFmtId="0" fontId="7" fillId="0" borderId="73" xfId="0" applyFont="1" applyBorder="1" applyAlignment="1" applyProtection="1">
      <alignment horizontal="center" vertical="center"/>
      <protection hidden="1"/>
    </xf>
    <xf numFmtId="0" fontId="7" fillId="7" borderId="71" xfId="0" applyFont="1" applyFill="1" applyBorder="1" applyAlignment="1" applyProtection="1">
      <alignment horizontal="center" vertical="center"/>
      <protection hidden="1"/>
    </xf>
    <xf numFmtId="0" fontId="7" fillId="7" borderId="72" xfId="0" applyFont="1" applyFill="1" applyBorder="1" applyAlignment="1" applyProtection="1">
      <alignment horizontal="center" vertical="center"/>
      <protection hidden="1"/>
    </xf>
    <xf numFmtId="0" fontId="7" fillId="7" borderId="73" xfId="0" applyFont="1" applyFill="1" applyBorder="1" applyAlignment="1" applyProtection="1">
      <alignment horizontal="center" vertical="center"/>
      <protection hidden="1"/>
    </xf>
    <xf numFmtId="0" fontId="7" fillId="7" borderId="49" xfId="0" applyFont="1" applyFill="1" applyBorder="1" applyAlignment="1" applyProtection="1">
      <alignment horizontal="center" vertical="center"/>
      <protection hidden="1"/>
    </xf>
    <xf numFmtId="0" fontId="8" fillId="0" borderId="48" xfId="0" applyFont="1" applyBorder="1" applyAlignment="1" applyProtection="1">
      <alignment horizontal="left" vertical="center" wrapText="1" indent="1"/>
      <protection hidden="1"/>
    </xf>
    <xf numFmtId="0" fontId="8" fillId="0" borderId="11" xfId="0" applyFont="1" applyBorder="1" applyAlignment="1" applyProtection="1">
      <alignment horizontal="left" vertical="center" wrapText="1" indent="1"/>
      <protection hidden="1"/>
    </xf>
    <xf numFmtId="0" fontId="8" fillId="0" borderId="49" xfId="0" applyFont="1" applyBorder="1" applyAlignment="1" applyProtection="1">
      <alignment horizontal="left" vertical="center" wrapText="1" indent="1"/>
      <protection hidden="1"/>
    </xf>
    <xf numFmtId="0" fontId="7" fillId="4" borderId="51" xfId="0" applyFont="1" applyFill="1" applyBorder="1" applyAlignment="1" applyProtection="1">
      <alignment horizontal="center" vertical="center"/>
      <protection locked="0"/>
    </xf>
    <xf numFmtId="0" fontId="7" fillId="26" borderId="11" xfId="0" applyFont="1" applyFill="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49" xfId="0" applyFont="1" applyBorder="1" applyAlignment="1" applyProtection="1">
      <alignment horizontal="center" vertical="center"/>
      <protection hidden="1"/>
    </xf>
    <xf numFmtId="0" fontId="7" fillId="29" borderId="10" xfId="0" applyFont="1" applyFill="1" applyBorder="1" applyAlignment="1" applyProtection="1">
      <alignment horizontal="center" vertical="center"/>
      <protection hidden="1"/>
    </xf>
    <xf numFmtId="0" fontId="8" fillId="2" borderId="21" xfId="0" applyFont="1" applyFill="1" applyBorder="1" applyAlignment="1" applyProtection="1">
      <alignment horizontal="left" vertical="center" wrapText="1"/>
      <protection hidden="1"/>
    </xf>
    <xf numFmtId="0" fontId="8" fillId="2" borderId="22" xfId="0" applyFont="1" applyFill="1" applyBorder="1" applyAlignment="1" applyProtection="1">
      <alignment horizontal="left" vertical="center" wrapText="1"/>
      <protection hidden="1"/>
    </xf>
    <xf numFmtId="0" fontId="8" fillId="2" borderId="23" xfId="0" applyFont="1" applyFill="1" applyBorder="1" applyAlignment="1" applyProtection="1">
      <alignment horizontal="left" vertical="center" wrapText="1"/>
      <protection hidden="1"/>
    </xf>
    <xf numFmtId="0" fontId="7" fillId="4" borderId="24"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hidden="1"/>
    </xf>
    <xf numFmtId="0" fontId="7" fillId="2" borderId="23" xfId="0" applyFont="1" applyFill="1" applyBorder="1" applyAlignment="1" applyProtection="1">
      <alignment horizontal="center" vertical="center"/>
      <protection hidden="1"/>
    </xf>
    <xf numFmtId="0" fontId="7" fillId="7" borderId="22" xfId="0" applyFont="1" applyFill="1" applyBorder="1" applyAlignment="1" applyProtection="1">
      <alignment horizontal="center" vertical="center"/>
      <protection hidden="1"/>
    </xf>
    <xf numFmtId="0" fontId="7" fillId="7" borderId="23" xfId="0" applyFont="1" applyFill="1" applyBorder="1" applyAlignment="1" applyProtection="1">
      <alignment horizontal="center" vertical="center"/>
      <protection hidden="1"/>
    </xf>
    <xf numFmtId="0" fontId="7" fillId="7" borderId="33" xfId="0" applyFont="1" applyFill="1" applyBorder="1" applyAlignment="1" applyProtection="1">
      <alignment horizontal="center" vertical="center"/>
      <protection hidden="1"/>
    </xf>
    <xf numFmtId="0" fontId="7" fillId="7" borderId="32" xfId="0" applyFont="1" applyFill="1" applyBorder="1" applyAlignment="1" applyProtection="1">
      <alignment horizontal="center" vertical="center"/>
      <protection hidden="1"/>
    </xf>
    <xf numFmtId="3" fontId="7" fillId="7" borderId="11" xfId="0" applyNumberFormat="1" applyFont="1" applyFill="1" applyBorder="1" applyAlignment="1" applyProtection="1">
      <alignment horizontal="center" vertical="center"/>
      <protection hidden="1"/>
    </xf>
    <xf numFmtId="3" fontId="7" fillId="7" borderId="12" xfId="0" applyNumberFormat="1" applyFont="1" applyFill="1" applyBorder="1" applyAlignment="1" applyProtection="1">
      <alignment horizontal="center" vertical="center"/>
      <protection hidden="1"/>
    </xf>
    <xf numFmtId="3" fontId="7" fillId="7" borderId="48" xfId="0" applyNumberFormat="1" applyFont="1" applyFill="1" applyBorder="1" applyAlignment="1" applyProtection="1">
      <alignment horizontal="center" vertical="center"/>
      <protection hidden="1"/>
    </xf>
    <xf numFmtId="0" fontId="3" fillId="6" borderId="14" xfId="0" applyFont="1" applyFill="1" applyBorder="1" applyAlignment="1" applyProtection="1">
      <alignment horizontal="left" vertical="center"/>
      <protection hidden="1"/>
    </xf>
    <xf numFmtId="0" fontId="3" fillId="6" borderId="15" xfId="0" applyFont="1" applyFill="1" applyBorder="1" applyAlignment="1" applyProtection="1">
      <alignment horizontal="left" vertical="center"/>
      <protection hidden="1"/>
    </xf>
    <xf numFmtId="0" fontId="3" fillId="6" borderId="16" xfId="0" applyFont="1" applyFill="1" applyBorder="1" applyAlignment="1" applyProtection="1">
      <alignment horizontal="left" vertical="center"/>
      <protection hidden="1"/>
    </xf>
    <xf numFmtId="0" fontId="8" fillId="2" borderId="34" xfId="0" applyFont="1" applyFill="1" applyBorder="1" applyAlignment="1" applyProtection="1">
      <alignment vertical="center"/>
      <protection hidden="1"/>
    </xf>
    <xf numFmtId="3" fontId="7" fillId="7" borderId="31" xfId="0" applyNumberFormat="1" applyFont="1" applyFill="1" applyBorder="1" applyAlignment="1" applyProtection="1">
      <alignment horizontal="center" vertical="center"/>
      <protection hidden="1"/>
    </xf>
    <xf numFmtId="0" fontId="8" fillId="7" borderId="30" xfId="0" applyFont="1" applyFill="1" applyBorder="1" applyAlignment="1" applyProtection="1">
      <alignment vertical="center"/>
      <protection hidden="1"/>
    </xf>
    <xf numFmtId="0" fontId="8" fillId="20" borderId="26" xfId="0" applyFont="1" applyFill="1" applyBorder="1" applyAlignment="1" applyProtection="1">
      <alignment horizontal="center" vertical="center"/>
      <protection hidden="1"/>
    </xf>
    <xf numFmtId="0" fontId="8" fillId="20" borderId="27" xfId="0" applyFont="1" applyFill="1" applyBorder="1" applyAlignment="1" applyProtection="1">
      <alignment horizontal="center" vertical="center"/>
      <protection hidden="1"/>
    </xf>
    <xf numFmtId="0" fontId="8" fillId="2" borderId="68" xfId="0" applyFont="1" applyFill="1" applyBorder="1" applyAlignment="1" applyProtection="1">
      <alignment horizontal="left" vertical="center" wrapText="1"/>
      <protection hidden="1"/>
    </xf>
    <xf numFmtId="0" fontId="8" fillId="2" borderId="69" xfId="0" applyFont="1" applyFill="1" applyBorder="1" applyAlignment="1" applyProtection="1">
      <alignment horizontal="left" vertical="center" wrapText="1"/>
      <protection hidden="1"/>
    </xf>
    <xf numFmtId="0" fontId="8" fillId="2" borderId="29" xfId="0" applyFont="1" applyFill="1" applyBorder="1" applyAlignment="1" applyProtection="1">
      <alignment horizontal="left" vertical="center" wrapText="1"/>
      <protection hidden="1"/>
    </xf>
    <xf numFmtId="0" fontId="8" fillId="4" borderId="10" xfId="0" applyFont="1" applyFill="1" applyBorder="1" applyAlignment="1" applyProtection="1">
      <alignment horizontal="center" vertical="center" wrapText="1"/>
      <protection locked="0"/>
    </xf>
    <xf numFmtId="3" fontId="7" fillId="7" borderId="10" xfId="0" applyNumberFormat="1" applyFont="1" applyFill="1" applyBorder="1" applyAlignment="1" applyProtection="1">
      <alignment horizontal="center" vertical="center"/>
      <protection hidden="1"/>
    </xf>
    <xf numFmtId="10" fontId="7" fillId="7" borderId="10" xfId="2" applyNumberFormat="1" applyFont="1" applyFill="1" applyBorder="1" applyAlignment="1" applyProtection="1">
      <alignment horizontal="center" vertical="center"/>
      <protection hidden="1"/>
    </xf>
    <xf numFmtId="10" fontId="7" fillId="7" borderId="11" xfId="2" applyNumberFormat="1" applyFont="1" applyFill="1" applyBorder="1" applyAlignment="1" applyProtection="1">
      <alignment horizontal="center" vertical="center"/>
      <protection hidden="1"/>
    </xf>
    <xf numFmtId="10" fontId="7" fillId="7" borderId="12" xfId="2" applyNumberFormat="1" applyFont="1" applyFill="1" applyBorder="1" applyAlignment="1" applyProtection="1">
      <alignment horizontal="center" vertical="center"/>
      <protection hidden="1"/>
    </xf>
    <xf numFmtId="0" fontId="7" fillId="2" borderId="32" xfId="0" applyFont="1" applyFill="1" applyBorder="1" applyAlignment="1" applyProtection="1">
      <alignment horizontal="center" vertical="center"/>
      <protection hidden="1"/>
    </xf>
    <xf numFmtId="0" fontId="7" fillId="7" borderId="64" xfId="0" applyFont="1" applyFill="1" applyBorder="1" applyAlignment="1" applyProtection="1">
      <alignment horizontal="center" vertical="center"/>
      <protection hidden="1"/>
    </xf>
    <xf numFmtId="0" fontId="7" fillId="7" borderId="52" xfId="0" applyFont="1" applyFill="1" applyBorder="1" applyAlignment="1" applyProtection="1">
      <alignment horizontal="center" vertical="center"/>
      <protection hidden="1"/>
    </xf>
    <xf numFmtId="0" fontId="7" fillId="7" borderId="0" xfId="0" applyFont="1" applyFill="1" applyAlignment="1" applyProtection="1">
      <alignment horizontal="center" vertical="center"/>
      <protection hidden="1"/>
    </xf>
    <xf numFmtId="0" fontId="7" fillId="7" borderId="75" xfId="0" applyFont="1" applyFill="1" applyBorder="1" applyAlignment="1" applyProtection="1">
      <alignment horizontal="center" vertical="center"/>
      <protection hidden="1"/>
    </xf>
    <xf numFmtId="0" fontId="8" fillId="4" borderId="24"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8" fillId="4" borderId="30" xfId="0" applyFont="1" applyFill="1" applyBorder="1" applyAlignment="1" applyProtection="1">
      <alignment horizontal="center" vertical="center" wrapText="1"/>
      <protection locked="0"/>
    </xf>
    <xf numFmtId="0" fontId="8" fillId="4" borderId="69"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protection hidden="1"/>
    </xf>
    <xf numFmtId="0" fontId="8" fillId="4" borderId="22"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10" fontId="7" fillId="7" borderId="22" xfId="2" applyNumberFormat="1" applyFont="1" applyFill="1" applyBorder="1" applyAlignment="1" applyProtection="1">
      <alignment horizontal="center" vertical="center"/>
      <protection hidden="1"/>
    </xf>
    <xf numFmtId="0" fontId="7" fillId="4" borderId="25" xfId="0" applyFont="1" applyFill="1" applyBorder="1" applyAlignment="1" applyProtection="1">
      <alignment horizontal="center" vertical="center"/>
      <protection locked="0"/>
    </xf>
    <xf numFmtId="0" fontId="7" fillId="4" borderId="63" xfId="0" applyFont="1" applyFill="1" applyBorder="1" applyAlignment="1" applyProtection="1">
      <alignment horizontal="center" vertical="center"/>
      <protection locked="0"/>
    </xf>
    <xf numFmtId="0" fontId="7" fillId="4" borderId="30" xfId="0" applyFont="1" applyFill="1" applyBorder="1" applyAlignment="1" applyProtection="1">
      <alignment horizontal="center" vertical="center"/>
      <protection locked="0"/>
    </xf>
    <xf numFmtId="0" fontId="7" fillId="4" borderId="69" xfId="0" applyFont="1" applyFill="1" applyBorder="1" applyAlignment="1" applyProtection="1">
      <alignment horizontal="center" vertical="center"/>
      <protection locked="0"/>
    </xf>
    <xf numFmtId="0" fontId="7" fillId="4" borderId="29" xfId="0" applyFont="1" applyFill="1" applyBorder="1" applyAlignment="1" applyProtection="1">
      <alignment horizontal="center" vertical="center"/>
      <protection locked="0"/>
    </xf>
    <xf numFmtId="0" fontId="3" fillId="6" borderId="14" xfId="0" applyFont="1" applyFill="1" applyBorder="1" applyAlignment="1" applyProtection="1">
      <alignment horizontal="left" vertical="center" wrapText="1"/>
      <protection hidden="1"/>
    </xf>
    <xf numFmtId="0" fontId="3" fillId="6" borderId="15" xfId="0" applyFont="1" applyFill="1" applyBorder="1" applyAlignment="1" applyProtection="1">
      <alignment horizontal="left" vertical="center" wrapText="1"/>
      <protection hidden="1"/>
    </xf>
    <xf numFmtId="0" fontId="3" fillId="6" borderId="16" xfId="0" applyFont="1" applyFill="1" applyBorder="1" applyAlignment="1" applyProtection="1">
      <alignment horizontal="left" vertical="center" wrapText="1"/>
      <protection hidden="1"/>
    </xf>
    <xf numFmtId="0" fontId="7" fillId="2" borderId="25" xfId="0" applyFont="1" applyFill="1" applyBorder="1" applyAlignment="1" applyProtection="1">
      <alignment horizontal="center" vertical="center"/>
      <protection hidden="1"/>
    </xf>
    <xf numFmtId="0" fontId="7" fillId="2" borderId="63" xfId="0" applyFont="1" applyFill="1" applyBorder="1" applyAlignment="1" applyProtection="1">
      <alignment horizontal="center" vertical="center"/>
      <protection hidden="1"/>
    </xf>
    <xf numFmtId="0" fontId="7" fillId="2" borderId="24" xfId="0" applyFont="1" applyFill="1" applyBorder="1" applyAlignment="1" applyProtection="1">
      <alignment horizontal="center" vertical="center"/>
      <protection hidden="1"/>
    </xf>
    <xf numFmtId="0" fontId="7" fillId="2" borderId="30" xfId="0" applyFont="1" applyFill="1" applyBorder="1" applyAlignment="1" applyProtection="1">
      <alignment horizontal="center" vertical="center"/>
      <protection hidden="1"/>
    </xf>
    <xf numFmtId="0" fontId="7" fillId="2" borderId="69" xfId="0" applyFont="1" applyFill="1" applyBorder="1" applyAlignment="1" applyProtection="1">
      <alignment horizontal="center" vertical="center"/>
      <protection hidden="1"/>
    </xf>
    <xf numFmtId="0" fontId="7" fillId="2" borderId="29" xfId="0" applyFont="1" applyFill="1" applyBorder="1" applyAlignment="1" applyProtection="1">
      <alignment horizontal="center" vertical="center"/>
      <protection hidden="1"/>
    </xf>
    <xf numFmtId="10" fontId="7" fillId="7" borderId="25" xfId="2" applyNumberFormat="1" applyFont="1" applyFill="1" applyBorder="1" applyAlignment="1" applyProtection="1">
      <alignment horizontal="center" vertical="center"/>
      <protection hidden="1"/>
    </xf>
    <xf numFmtId="10" fontId="7" fillId="7" borderId="63" xfId="2" applyNumberFormat="1" applyFont="1" applyFill="1" applyBorder="1" applyAlignment="1" applyProtection="1">
      <alignment horizontal="center" vertical="center"/>
      <protection hidden="1"/>
    </xf>
    <xf numFmtId="10" fontId="7" fillId="7" borderId="24" xfId="2" applyNumberFormat="1" applyFont="1" applyFill="1" applyBorder="1" applyAlignment="1" applyProtection="1">
      <alignment horizontal="center" vertical="center"/>
      <protection hidden="1"/>
    </xf>
    <xf numFmtId="10" fontId="7" fillId="7" borderId="52" xfId="2" applyNumberFormat="1" applyFont="1" applyFill="1" applyBorder="1" applyAlignment="1" applyProtection="1">
      <alignment horizontal="center" vertical="center"/>
      <protection hidden="1"/>
    </xf>
    <xf numFmtId="10" fontId="7" fillId="7" borderId="0" xfId="2" applyNumberFormat="1" applyFont="1" applyFill="1" applyBorder="1" applyAlignment="1" applyProtection="1">
      <alignment horizontal="center" vertical="center"/>
      <protection hidden="1"/>
    </xf>
    <xf numFmtId="10" fontId="7" fillId="7" borderId="9" xfId="2" applyNumberFormat="1" applyFont="1" applyFill="1" applyBorder="1" applyAlignment="1" applyProtection="1">
      <alignment horizontal="center" vertical="center"/>
      <protection hidden="1"/>
    </xf>
    <xf numFmtId="10" fontId="7" fillId="7" borderId="30" xfId="2" applyNumberFormat="1" applyFont="1" applyFill="1" applyBorder="1" applyAlignment="1" applyProtection="1">
      <alignment horizontal="center" vertical="center"/>
      <protection hidden="1"/>
    </xf>
    <xf numFmtId="10" fontId="7" fillId="7" borderId="69" xfId="2" applyNumberFormat="1" applyFont="1" applyFill="1" applyBorder="1" applyAlignment="1" applyProtection="1">
      <alignment horizontal="center" vertical="center"/>
      <protection hidden="1"/>
    </xf>
    <xf numFmtId="10" fontId="7" fillId="7" borderId="29" xfId="2" applyNumberFormat="1" applyFont="1" applyFill="1" applyBorder="1" applyAlignment="1" applyProtection="1">
      <alignment horizontal="center" vertical="center"/>
      <protection hidden="1"/>
    </xf>
    <xf numFmtId="0" fontId="7" fillId="4" borderId="52" xfId="0" applyFont="1" applyFill="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7" fillId="0" borderId="52"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17" borderId="10" xfId="0" applyFont="1" applyFill="1" applyBorder="1" applyAlignment="1" applyProtection="1">
      <alignment horizontal="center" vertical="center"/>
      <protection hidden="1"/>
    </xf>
    <xf numFmtId="0" fontId="8" fillId="0" borderId="48" xfId="0" applyFont="1" applyBorder="1" applyAlignment="1" applyProtection="1">
      <alignment horizontal="left" vertical="center" wrapText="1"/>
      <protection hidden="1"/>
    </xf>
    <xf numFmtId="0" fontId="8" fillId="0" borderId="49" xfId="0" applyFont="1" applyBorder="1" applyAlignment="1" applyProtection="1">
      <alignment horizontal="left" vertical="center" wrapText="1"/>
      <protection hidden="1"/>
    </xf>
    <xf numFmtId="0" fontId="8" fillId="0" borderId="31" xfId="0" applyFont="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0" fontId="8" fillId="0" borderId="32" xfId="0" applyFont="1" applyBorder="1" applyAlignment="1" applyProtection="1">
      <alignment horizontal="left" vertical="center" wrapText="1"/>
      <protection hidden="1"/>
    </xf>
    <xf numFmtId="0" fontId="6" fillId="4" borderId="62" xfId="0" applyFont="1" applyFill="1" applyBorder="1" applyAlignment="1" applyProtection="1">
      <alignment horizontal="center" vertical="center"/>
      <protection locked="0"/>
    </xf>
    <xf numFmtId="0" fontId="6" fillId="4" borderId="63"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4" borderId="94" xfId="0" applyFont="1" applyFill="1" applyBorder="1" applyAlignment="1" applyProtection="1">
      <alignment horizontal="center" vertical="center"/>
      <protection locked="0"/>
    </xf>
    <xf numFmtId="0" fontId="6" fillId="4" borderId="95" xfId="0" applyFont="1" applyFill="1" applyBorder="1" applyAlignment="1" applyProtection="1">
      <alignment horizontal="center" vertical="center"/>
      <protection locked="0"/>
    </xf>
    <xf numFmtId="0" fontId="6" fillId="4" borderId="102" xfId="0" applyFont="1" applyFill="1" applyBorder="1" applyAlignment="1" applyProtection="1">
      <alignment horizontal="center" vertical="center"/>
      <protection locked="0"/>
    </xf>
    <xf numFmtId="0" fontId="7" fillId="17" borderId="11" xfId="0" applyFont="1" applyFill="1" applyBorder="1" applyAlignment="1" applyProtection="1">
      <alignment horizontal="center" vertical="center"/>
      <protection hidden="1"/>
    </xf>
    <xf numFmtId="0" fontId="7" fillId="17" borderId="12" xfId="0" applyFont="1" applyFill="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32" xfId="0" applyFont="1" applyBorder="1" applyAlignment="1" applyProtection="1">
      <alignment horizontal="center" vertical="center"/>
      <protection hidden="1"/>
    </xf>
    <xf numFmtId="0" fontId="8" fillId="0" borderId="74" xfId="0" applyFont="1" applyBorder="1" applyAlignment="1" applyProtection="1">
      <alignment horizontal="left" vertical="center" wrapText="1"/>
      <protection hidden="1"/>
    </xf>
    <xf numFmtId="0" fontId="8" fillId="0" borderId="68" xfId="0" applyFont="1" applyBorder="1" applyAlignment="1" applyProtection="1">
      <alignment horizontal="left" vertical="center" wrapText="1"/>
      <protection hidden="1"/>
    </xf>
    <xf numFmtId="0" fontId="8" fillId="0" borderId="69" xfId="0" applyFont="1" applyBorder="1" applyAlignment="1" applyProtection="1">
      <alignment horizontal="left" vertical="center" wrapText="1"/>
      <protection hidden="1"/>
    </xf>
    <xf numFmtId="9" fontId="8" fillId="41" borderId="62" xfId="0" applyNumberFormat="1" applyFont="1" applyFill="1" applyBorder="1" applyAlignment="1" applyProtection="1">
      <alignment horizontal="left" vertical="center" wrapText="1"/>
      <protection hidden="1"/>
    </xf>
    <xf numFmtId="9" fontId="8" fillId="41" borderId="63" xfId="0" applyNumberFormat="1" applyFont="1" applyFill="1" applyBorder="1" applyAlignment="1" applyProtection="1">
      <alignment horizontal="left" vertical="center" wrapText="1"/>
      <protection hidden="1"/>
    </xf>
    <xf numFmtId="9" fontId="8" fillId="41" borderId="24" xfId="0" applyNumberFormat="1" applyFont="1" applyFill="1" applyBorder="1" applyAlignment="1" applyProtection="1">
      <alignment horizontal="left" vertical="center" wrapText="1"/>
      <protection hidden="1"/>
    </xf>
    <xf numFmtId="9" fontId="8" fillId="41" borderId="74" xfId="0" applyNumberFormat="1" applyFont="1" applyFill="1" applyBorder="1" applyAlignment="1" applyProtection="1">
      <alignment horizontal="left" vertical="center" wrapText="1"/>
      <protection hidden="1"/>
    </xf>
    <xf numFmtId="9" fontId="8" fillId="41" borderId="0" xfId="0" applyNumberFormat="1" applyFont="1" applyFill="1" applyAlignment="1" applyProtection="1">
      <alignment horizontal="left" vertical="center" wrapText="1"/>
      <protection hidden="1"/>
    </xf>
    <xf numFmtId="9" fontId="8" fillId="41" borderId="9" xfId="0" applyNumberFormat="1" applyFont="1" applyFill="1" applyBorder="1" applyAlignment="1" applyProtection="1">
      <alignment horizontal="left" vertical="center" wrapText="1"/>
      <protection hidden="1"/>
    </xf>
    <xf numFmtId="9" fontId="8" fillId="41" borderId="94" xfId="0" applyNumberFormat="1" applyFont="1" applyFill="1" applyBorder="1" applyAlignment="1" applyProtection="1">
      <alignment horizontal="left" vertical="center" wrapText="1"/>
      <protection hidden="1"/>
    </xf>
    <xf numFmtId="9" fontId="8" fillId="41" borderId="95" xfId="0" applyNumberFormat="1" applyFont="1" applyFill="1" applyBorder="1" applyAlignment="1" applyProtection="1">
      <alignment horizontal="left" vertical="center" wrapText="1"/>
      <protection hidden="1"/>
    </xf>
    <xf numFmtId="9" fontId="8" fillId="41" borderId="102" xfId="0" applyNumberFormat="1" applyFont="1" applyFill="1" applyBorder="1" applyAlignment="1" applyProtection="1">
      <alignment horizontal="left" vertical="center" wrapText="1"/>
      <protection hidden="1"/>
    </xf>
    <xf numFmtId="0" fontId="8" fillId="7" borderId="101" xfId="0" applyFont="1" applyFill="1" applyBorder="1" applyAlignment="1" applyProtection="1">
      <alignment horizontal="left" vertical="center"/>
      <protection hidden="1"/>
    </xf>
    <xf numFmtId="0" fontId="8" fillId="7" borderId="98" xfId="0" applyFont="1" applyFill="1" applyBorder="1" applyAlignment="1" applyProtection="1">
      <alignment horizontal="left" vertical="center"/>
      <protection hidden="1"/>
    </xf>
    <xf numFmtId="0" fontId="8" fillId="7" borderId="100" xfId="0" applyFont="1" applyFill="1" applyBorder="1" applyAlignment="1" applyProtection="1">
      <alignment horizontal="left" vertical="center"/>
      <protection hidden="1"/>
    </xf>
    <xf numFmtId="0" fontId="6" fillId="0" borderId="65" xfId="0" applyFont="1" applyBorder="1" applyAlignment="1" applyProtection="1">
      <alignment vertical="center"/>
      <protection hidden="1"/>
    </xf>
    <xf numFmtId="0" fontId="6" fillId="0" borderId="66" xfId="0" applyFont="1" applyBorder="1" applyAlignment="1" applyProtection="1">
      <alignment vertical="center"/>
      <protection hidden="1"/>
    </xf>
    <xf numFmtId="0" fontId="7" fillId="7" borderId="65" xfId="0" applyFont="1" applyFill="1" applyBorder="1" applyAlignment="1" applyProtection="1">
      <alignment horizontal="center" vertical="center"/>
      <protection hidden="1"/>
    </xf>
    <xf numFmtId="0" fontId="7" fillId="7" borderId="67" xfId="0" applyFont="1" applyFill="1" applyBorder="1" applyAlignment="1" applyProtection="1">
      <alignment horizontal="center" vertical="center"/>
      <protection hidden="1"/>
    </xf>
    <xf numFmtId="0" fontId="6" fillId="5" borderId="81" xfId="0" applyFont="1" applyFill="1" applyBorder="1" applyAlignment="1" applyProtection="1">
      <alignment horizontal="center" vertical="center"/>
      <protection hidden="1"/>
    </xf>
    <xf numFmtId="0" fontId="6" fillId="5" borderId="79" xfId="0" applyFont="1" applyFill="1" applyBorder="1" applyAlignment="1" applyProtection="1">
      <alignment horizontal="center" vertical="center"/>
      <protection hidden="1"/>
    </xf>
    <xf numFmtId="0" fontId="6" fillId="5" borderId="80" xfId="0" applyFont="1" applyFill="1" applyBorder="1" applyAlignment="1" applyProtection="1">
      <alignment horizontal="center" vertical="center"/>
      <protection hidden="1"/>
    </xf>
    <xf numFmtId="0" fontId="6" fillId="5" borderId="68" xfId="0" applyFont="1" applyFill="1" applyBorder="1" applyAlignment="1" applyProtection="1">
      <alignment horizontal="center" vertical="center"/>
      <protection hidden="1"/>
    </xf>
    <xf numFmtId="0" fontId="6" fillId="5" borderId="69" xfId="0" applyFont="1" applyFill="1" applyBorder="1" applyAlignment="1" applyProtection="1">
      <alignment horizontal="center" vertical="center"/>
      <protection hidden="1"/>
    </xf>
    <xf numFmtId="0" fontId="6" fillId="5" borderId="70" xfId="0" applyFont="1" applyFill="1" applyBorder="1" applyAlignment="1" applyProtection="1">
      <alignment horizontal="center" vertical="center"/>
      <protection hidden="1"/>
    </xf>
    <xf numFmtId="10" fontId="7" fillId="7" borderId="68" xfId="0" applyNumberFormat="1" applyFont="1" applyFill="1" applyBorder="1" applyAlignment="1" applyProtection="1">
      <alignment horizontal="center" vertical="center"/>
      <protection hidden="1"/>
    </xf>
    <xf numFmtId="10" fontId="7" fillId="7" borderId="70" xfId="0" applyNumberFormat="1" applyFont="1" applyFill="1" applyBorder="1" applyAlignment="1" applyProtection="1">
      <alignment horizontal="center" vertical="center"/>
      <protection hidden="1"/>
    </xf>
    <xf numFmtId="10" fontId="7" fillId="47" borderId="68" xfId="0" applyNumberFormat="1" applyFont="1" applyFill="1" applyBorder="1" applyAlignment="1" applyProtection="1">
      <alignment horizontal="center" vertical="center"/>
      <protection hidden="1"/>
    </xf>
    <xf numFmtId="10" fontId="7" fillId="47" borderId="70" xfId="0" applyNumberFormat="1" applyFont="1" applyFill="1" applyBorder="1" applyAlignment="1" applyProtection="1">
      <alignment horizontal="center" vertical="center"/>
      <protection hidden="1"/>
    </xf>
    <xf numFmtId="0" fontId="8" fillId="41" borderId="57" xfId="0" applyFont="1" applyFill="1" applyBorder="1" applyAlignment="1" applyProtection="1">
      <alignment vertical="center"/>
      <protection hidden="1"/>
    </xf>
    <xf numFmtId="0" fontId="8" fillId="41" borderId="5" xfId="0" applyFont="1" applyFill="1" applyBorder="1" applyAlignment="1" applyProtection="1">
      <alignment vertical="center"/>
      <protection hidden="1"/>
    </xf>
    <xf numFmtId="0" fontId="8" fillId="41" borderId="58" xfId="0" applyFont="1" applyFill="1" applyBorder="1" applyAlignment="1" applyProtection="1">
      <alignment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58" xfId="0" applyFont="1" applyBorder="1" applyAlignment="1" applyProtection="1">
      <alignment horizontal="center" vertical="center"/>
      <protection hidden="1"/>
    </xf>
    <xf numFmtId="0" fontId="7" fillId="7" borderId="57" xfId="0" applyFont="1" applyFill="1" applyBorder="1" applyAlignment="1" applyProtection="1">
      <alignment horizontal="center" vertical="center"/>
      <protection hidden="1"/>
    </xf>
    <xf numFmtId="0" fontId="7" fillId="7" borderId="5" xfId="0" applyFont="1" applyFill="1" applyBorder="1" applyAlignment="1" applyProtection="1">
      <alignment horizontal="center" vertical="center"/>
      <protection hidden="1"/>
    </xf>
    <xf numFmtId="0" fontId="7" fillId="7" borderId="58" xfId="0" applyFont="1" applyFill="1" applyBorder="1" applyAlignment="1" applyProtection="1">
      <alignment horizontal="center" vertical="center"/>
      <protection hidden="1"/>
    </xf>
    <xf numFmtId="0" fontId="8" fillId="17" borderId="17" xfId="0" applyFont="1" applyFill="1" applyBorder="1" applyAlignment="1" applyProtection="1">
      <alignment horizontal="center" vertical="center" wrapText="1"/>
      <protection locked="0"/>
    </xf>
    <xf numFmtId="0" fontId="8" fillId="17" borderId="10" xfId="0" applyFont="1" applyFill="1" applyBorder="1" applyAlignment="1" applyProtection="1">
      <alignment horizontal="center" vertical="center" wrapText="1"/>
      <protection locked="0"/>
    </xf>
    <xf numFmtId="0" fontId="8" fillId="28" borderId="10" xfId="0" applyFont="1" applyFill="1" applyBorder="1" applyAlignment="1" applyProtection="1">
      <alignment horizontal="center" vertical="center" wrapText="1"/>
      <protection hidden="1"/>
    </xf>
    <xf numFmtId="0" fontId="8" fillId="28" borderId="18" xfId="0" applyFont="1" applyFill="1" applyBorder="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15" borderId="48" xfId="0" applyFont="1" applyFill="1" applyBorder="1" applyAlignment="1" applyProtection="1">
      <alignment horizontal="left" vertical="center" wrapText="1"/>
      <protection hidden="1"/>
    </xf>
    <xf numFmtId="0" fontId="8" fillId="15" borderId="11" xfId="0" applyFont="1" applyFill="1" applyBorder="1" applyAlignment="1" applyProtection="1">
      <alignment horizontal="left" vertical="center" wrapText="1"/>
      <protection hidden="1"/>
    </xf>
    <xf numFmtId="0" fontId="8" fillId="15" borderId="53" xfId="0" applyFont="1" applyFill="1" applyBorder="1" applyAlignment="1" applyProtection="1">
      <alignment horizontal="left" vertical="center" wrapText="1"/>
      <protection hidden="1"/>
    </xf>
    <xf numFmtId="0" fontId="8" fillId="15" borderId="17" xfId="0" applyFont="1" applyFill="1" applyBorder="1" applyAlignment="1" applyProtection="1">
      <alignment horizontal="left" vertical="center" wrapText="1"/>
      <protection hidden="1"/>
    </xf>
    <xf numFmtId="0" fontId="8" fillId="15" borderId="10" xfId="0" applyFont="1" applyFill="1" applyBorder="1" applyAlignment="1" applyProtection="1">
      <alignment horizontal="left" vertical="center" wrapText="1"/>
      <protection hidden="1"/>
    </xf>
    <xf numFmtId="0" fontId="8" fillId="15" borderId="4" xfId="0" applyFont="1" applyFill="1" applyBorder="1" applyAlignment="1" applyProtection="1">
      <alignment horizontal="left" vertical="center" wrapText="1"/>
      <protection hidden="1"/>
    </xf>
    <xf numFmtId="0" fontId="8" fillId="21" borderId="17" xfId="0" applyFont="1" applyFill="1" applyBorder="1" applyAlignment="1" applyProtection="1">
      <alignment horizontal="left" vertical="center" wrapText="1"/>
      <protection hidden="1"/>
    </xf>
    <xf numFmtId="0" fontId="8" fillId="21" borderId="10" xfId="0" applyFont="1" applyFill="1" applyBorder="1" applyAlignment="1" applyProtection="1">
      <alignment horizontal="left" vertical="center" wrapText="1"/>
      <protection hidden="1"/>
    </xf>
    <xf numFmtId="0" fontId="8" fillId="21" borderId="4" xfId="0" applyFont="1" applyFill="1" applyBorder="1" applyAlignment="1" applyProtection="1">
      <alignment horizontal="left" vertical="center" wrapText="1"/>
      <protection hidden="1"/>
    </xf>
    <xf numFmtId="0" fontId="8" fillId="21" borderId="31" xfId="0" applyFont="1" applyFill="1" applyBorder="1" applyAlignment="1" applyProtection="1">
      <alignment horizontal="left" vertical="center" wrapText="1"/>
      <protection hidden="1"/>
    </xf>
    <xf numFmtId="0" fontId="8" fillId="21" borderId="12" xfId="0" applyFont="1" applyFill="1" applyBorder="1" applyAlignment="1" applyProtection="1">
      <alignment horizontal="left" vertical="center" wrapText="1"/>
      <protection hidden="1"/>
    </xf>
    <xf numFmtId="0" fontId="8" fillId="21" borderId="34" xfId="0" applyFont="1" applyFill="1" applyBorder="1" applyAlignment="1" applyProtection="1">
      <alignment horizontal="left" vertical="center" wrapText="1"/>
      <protection hidden="1"/>
    </xf>
    <xf numFmtId="0" fontId="8" fillId="17" borderId="48" xfId="0" applyFont="1" applyFill="1" applyBorder="1" applyAlignment="1" applyProtection="1">
      <alignment horizontal="center" vertical="center" wrapText="1"/>
      <protection locked="0"/>
    </xf>
    <xf numFmtId="0" fontId="8" fillId="17" borderId="11" xfId="0" applyFont="1" applyFill="1" applyBorder="1" applyAlignment="1" applyProtection="1">
      <alignment horizontal="center" vertical="center" wrapText="1"/>
      <protection locked="0"/>
    </xf>
    <xf numFmtId="0" fontId="8" fillId="17" borderId="31" xfId="0" applyFont="1" applyFill="1" applyBorder="1" applyAlignment="1" applyProtection="1">
      <alignment horizontal="center" vertical="center" wrapText="1"/>
      <protection locked="0"/>
    </xf>
    <xf numFmtId="0" fontId="8" fillId="17" borderId="12" xfId="0" applyFont="1" applyFill="1" applyBorder="1" applyAlignment="1" applyProtection="1">
      <alignment horizontal="center" vertical="center" wrapText="1"/>
      <protection locked="0"/>
    </xf>
    <xf numFmtId="0" fontId="8" fillId="28" borderId="25" xfId="0" applyFont="1" applyFill="1" applyBorder="1" applyAlignment="1" applyProtection="1">
      <alignment horizontal="center" vertical="center" wrapText="1"/>
      <protection hidden="1"/>
    </xf>
    <xf numFmtId="0" fontId="8" fillId="28" borderId="63" xfId="0" applyFont="1" applyFill="1" applyBorder="1" applyAlignment="1" applyProtection="1">
      <alignment horizontal="center" vertical="center" wrapText="1"/>
      <protection hidden="1"/>
    </xf>
    <xf numFmtId="0" fontId="8" fillId="28" borderId="64" xfId="0" applyFont="1" applyFill="1" applyBorder="1" applyAlignment="1" applyProtection="1">
      <alignment horizontal="center" vertical="center" wrapText="1"/>
      <protection hidden="1"/>
    </xf>
    <xf numFmtId="0" fontId="8" fillId="28" borderId="103" xfId="0" applyFont="1" applyFill="1" applyBorder="1" applyAlignment="1" applyProtection="1">
      <alignment horizontal="center" vertical="center" wrapText="1"/>
      <protection hidden="1"/>
    </xf>
    <xf numFmtId="0" fontId="8" fillId="28" borderId="95" xfId="0" applyFont="1" applyFill="1" applyBorder="1" applyAlignment="1" applyProtection="1">
      <alignment horizontal="center" vertical="center" wrapText="1"/>
      <protection hidden="1"/>
    </xf>
    <xf numFmtId="0" fontId="8" fillId="28" borderId="96" xfId="0" applyFont="1" applyFill="1" applyBorder="1" applyAlignment="1" applyProtection="1">
      <alignment horizontal="center" vertical="center" wrapText="1"/>
      <protection hidden="1"/>
    </xf>
    <xf numFmtId="0" fontId="8" fillId="20" borderId="51" xfId="0" applyFont="1" applyFill="1" applyBorder="1" applyAlignment="1" applyProtection="1">
      <alignment horizontal="center" vertical="center" wrapText="1"/>
      <protection hidden="1"/>
    </xf>
    <xf numFmtId="0" fontId="8" fillId="20" borderId="11" xfId="0" applyFont="1" applyFill="1" applyBorder="1" applyAlignment="1" applyProtection="1">
      <alignment horizontal="center" vertical="center" wrapText="1"/>
      <protection hidden="1"/>
    </xf>
    <xf numFmtId="0" fontId="8" fillId="20" borderId="49" xfId="0" applyFont="1" applyFill="1" applyBorder="1" applyAlignment="1" applyProtection="1">
      <alignment horizontal="center" vertical="center" wrapText="1"/>
      <protection hidden="1"/>
    </xf>
    <xf numFmtId="0" fontId="8" fillId="20" borderId="6" xfId="0" applyFont="1" applyFill="1" applyBorder="1" applyAlignment="1" applyProtection="1">
      <alignment horizontal="center" vertical="center" wrapText="1"/>
      <protection hidden="1"/>
    </xf>
    <xf numFmtId="0" fontId="8" fillId="20" borderId="10" xfId="0" applyFont="1" applyFill="1" applyBorder="1" applyAlignment="1" applyProtection="1">
      <alignment horizontal="center" vertical="center" wrapText="1"/>
      <protection hidden="1"/>
    </xf>
    <xf numFmtId="0" fontId="8" fillId="20" borderId="18" xfId="0" applyFont="1" applyFill="1" applyBorder="1" applyAlignment="1" applyProtection="1">
      <alignment horizontal="center" vertical="center" wrapText="1"/>
      <protection hidden="1"/>
    </xf>
    <xf numFmtId="0" fontId="8" fillId="20" borderId="33" xfId="0" applyFont="1" applyFill="1" applyBorder="1" applyAlignment="1" applyProtection="1">
      <alignment horizontal="center" vertical="center" wrapText="1"/>
      <protection hidden="1"/>
    </xf>
    <xf numFmtId="0" fontId="8" fillId="20" borderId="12" xfId="0" applyFont="1" applyFill="1" applyBorder="1" applyAlignment="1" applyProtection="1">
      <alignment horizontal="center" vertical="center" wrapText="1"/>
      <protection hidden="1"/>
    </xf>
    <xf numFmtId="0" fontId="8" fillId="20" borderId="32" xfId="0" applyFont="1" applyFill="1" applyBorder="1" applyAlignment="1" applyProtection="1">
      <alignment horizontal="center" vertical="center" wrapText="1"/>
      <protection hidden="1"/>
    </xf>
    <xf numFmtId="0" fontId="8" fillId="28" borderId="11" xfId="0" applyFont="1" applyFill="1" applyBorder="1" applyAlignment="1" applyProtection="1">
      <alignment horizontal="center" vertical="center" wrapText="1"/>
      <protection hidden="1"/>
    </xf>
    <xf numFmtId="0" fontId="8" fillId="28" borderId="49" xfId="0" applyFont="1" applyFill="1" applyBorder="1" applyAlignment="1" applyProtection="1">
      <alignment horizontal="center" vertical="center" wrapText="1"/>
      <protection hidden="1"/>
    </xf>
    <xf numFmtId="0" fontId="7" fillId="20" borderId="26" xfId="0" applyFont="1" applyFill="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7" fillId="2" borderId="58" xfId="0" applyFont="1" applyFill="1" applyBorder="1" applyAlignment="1" applyProtection="1">
      <alignment horizontal="center" vertical="center"/>
      <protection hidden="1"/>
    </xf>
    <xf numFmtId="0" fontId="8" fillId="2" borderId="71" xfId="0" applyFont="1" applyFill="1" applyBorder="1" applyAlignment="1" applyProtection="1">
      <alignment vertical="center"/>
      <protection hidden="1"/>
    </xf>
    <xf numFmtId="0" fontId="8" fillId="2" borderId="72" xfId="0" applyFont="1" applyFill="1" applyBorder="1" applyAlignment="1" applyProtection="1">
      <alignment vertical="center"/>
      <protection hidden="1"/>
    </xf>
    <xf numFmtId="0" fontId="8" fillId="2" borderId="73" xfId="0" applyFont="1" applyFill="1" applyBorder="1" applyAlignment="1" applyProtection="1">
      <alignment vertical="center"/>
      <protection hidden="1"/>
    </xf>
    <xf numFmtId="0" fontId="7" fillId="4" borderId="31" xfId="0" applyFont="1" applyFill="1" applyBorder="1" applyAlignment="1" applyProtection="1">
      <alignment horizontal="center" vertical="center"/>
      <protection locked="0"/>
    </xf>
    <xf numFmtId="0" fontId="8" fillId="7" borderId="26" xfId="0" applyFont="1" applyFill="1" applyBorder="1" applyAlignment="1" applyProtection="1">
      <alignment horizontal="left" vertical="center"/>
      <protection hidden="1"/>
    </xf>
    <xf numFmtId="0" fontId="8" fillId="7" borderId="27" xfId="0" applyFont="1" applyFill="1" applyBorder="1" applyAlignment="1" applyProtection="1">
      <alignment horizontal="left" vertical="center"/>
      <protection hidden="1"/>
    </xf>
    <xf numFmtId="0" fontId="8" fillId="7" borderId="30" xfId="0" applyFont="1" applyFill="1" applyBorder="1" applyAlignment="1" applyProtection="1">
      <alignment horizontal="left" vertical="center"/>
      <protection hidden="1"/>
    </xf>
    <xf numFmtId="0" fontId="8" fillId="2" borderId="4" xfId="0" applyFont="1" applyFill="1" applyBorder="1" applyAlignment="1" applyProtection="1">
      <alignment horizontal="left" vertical="center"/>
      <protection hidden="1"/>
    </xf>
    <xf numFmtId="0" fontId="7" fillId="7" borderId="19" xfId="0" applyFont="1" applyFill="1" applyBorder="1" applyAlignment="1" applyProtection="1">
      <alignment horizontal="center" vertical="center"/>
      <protection hidden="1"/>
    </xf>
    <xf numFmtId="0" fontId="7" fillId="7" borderId="15" xfId="0" applyFont="1" applyFill="1" applyBorder="1" applyAlignment="1" applyProtection="1">
      <alignment horizontal="center" vertical="center"/>
      <protection hidden="1"/>
    </xf>
    <xf numFmtId="0" fontId="7" fillId="7" borderId="16" xfId="0" applyFont="1" applyFill="1" applyBorder="1" applyAlignment="1" applyProtection="1">
      <alignment horizontal="center" vertical="center"/>
      <protection hidden="1"/>
    </xf>
    <xf numFmtId="0" fontId="7" fillId="7" borderId="40" xfId="0" applyFont="1" applyFill="1" applyBorder="1" applyAlignment="1" applyProtection="1">
      <alignment horizontal="center" vertical="center"/>
      <protection hidden="1"/>
    </xf>
    <xf numFmtId="0" fontId="8" fillId="0" borderId="51" xfId="0" applyFont="1" applyBorder="1" applyAlignment="1" applyProtection="1">
      <alignment horizontal="center" vertical="center"/>
      <protection hidden="1"/>
    </xf>
    <xf numFmtId="0" fontId="8" fillId="0" borderId="54"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8" fillId="0" borderId="56" xfId="0" applyFont="1" applyBorder="1" applyAlignment="1" applyProtection="1">
      <alignment horizontal="center" vertical="center"/>
      <protection hidden="1"/>
    </xf>
    <xf numFmtId="0" fontId="8" fillId="5" borderId="76" xfId="0" applyFont="1" applyFill="1" applyBorder="1" applyAlignment="1" applyProtection="1">
      <alignment horizontal="center" vertical="center" wrapText="1"/>
      <protection hidden="1"/>
    </xf>
    <xf numFmtId="0" fontId="8" fillId="5" borderId="78"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7" fillId="0" borderId="15" xfId="0" quotePrefix="1"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0" fontId="8" fillId="0" borderId="81" xfId="0" applyFont="1" applyBorder="1" applyAlignment="1" applyProtection="1">
      <alignment horizontal="left" vertical="center" wrapText="1"/>
      <protection hidden="1"/>
    </xf>
    <xf numFmtId="0" fontId="8" fillId="0" borderId="79" xfId="0" applyFont="1" applyBorder="1" applyAlignment="1" applyProtection="1">
      <alignment horizontal="left" vertical="center" wrapText="1"/>
      <protection hidden="1"/>
    </xf>
    <xf numFmtId="0" fontId="8" fillId="0" borderId="80" xfId="0" applyFont="1" applyBorder="1" applyAlignment="1" applyProtection="1">
      <alignment horizontal="left" vertical="center" wrapText="1"/>
      <protection hidden="1"/>
    </xf>
    <xf numFmtId="0" fontId="8" fillId="0" borderId="75" xfId="0" applyFont="1" applyBorder="1" applyAlignment="1" applyProtection="1">
      <alignment horizontal="left" vertical="center" wrapText="1"/>
      <protection hidden="1"/>
    </xf>
    <xf numFmtId="0" fontId="8" fillId="0" borderId="70" xfId="0" applyFont="1" applyBorder="1" applyAlignment="1" applyProtection="1">
      <alignment horizontal="left" vertical="center" wrapText="1"/>
      <protection hidden="1"/>
    </xf>
    <xf numFmtId="0" fontId="7" fillId="4" borderId="79"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2" borderId="47" xfId="0" applyFont="1" applyFill="1" applyBorder="1" applyAlignment="1" applyProtection="1">
      <alignment horizontal="center" vertical="center"/>
      <protection hidden="1"/>
    </xf>
    <xf numFmtId="0" fontId="8" fillId="2" borderId="39" xfId="0" applyFont="1" applyFill="1" applyBorder="1" applyAlignment="1" applyProtection="1">
      <alignment horizontal="center" vertical="center"/>
      <protection hidden="1"/>
    </xf>
    <xf numFmtId="0" fontId="8" fillId="2" borderId="40" xfId="0" applyFont="1" applyFill="1" applyBorder="1" applyAlignment="1" applyProtection="1">
      <alignment horizontal="center" vertical="center"/>
      <protection hidden="1"/>
    </xf>
    <xf numFmtId="0" fontId="8" fillId="2" borderId="59" xfId="0" applyFont="1" applyFill="1" applyBorder="1" applyAlignment="1" applyProtection="1">
      <alignment horizontal="center" vertical="center"/>
      <protection hidden="1"/>
    </xf>
    <xf numFmtId="0" fontId="8" fillId="2" borderId="60" xfId="0" applyFont="1" applyFill="1" applyBorder="1" applyAlignment="1" applyProtection="1">
      <alignment horizontal="center" vertical="center"/>
      <protection hidden="1"/>
    </xf>
    <xf numFmtId="0" fontId="8" fillId="2" borderId="61" xfId="0" applyFont="1" applyFill="1" applyBorder="1" applyAlignment="1" applyProtection="1">
      <alignment horizontal="center" vertical="center"/>
      <protection hidden="1"/>
    </xf>
    <xf numFmtId="0" fontId="8" fillId="2" borderId="57"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8" fillId="2" borderId="58" xfId="0" applyFont="1" applyFill="1" applyBorder="1" applyAlignment="1" applyProtection="1">
      <alignment horizontal="center" vertical="center"/>
      <protection hidden="1"/>
    </xf>
    <xf numFmtId="0" fontId="8" fillId="0" borderId="57"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0" borderId="58" xfId="0" applyFont="1" applyBorder="1" applyAlignment="1" applyProtection="1">
      <alignment horizontal="center" vertical="center"/>
      <protection hidden="1"/>
    </xf>
    <xf numFmtId="0" fontId="8" fillId="2" borderId="4" xfId="0" applyFont="1" applyFill="1" applyBorder="1" applyAlignment="1" applyProtection="1">
      <alignment horizontal="left" vertical="center" wrapText="1"/>
      <protection hidden="1"/>
    </xf>
    <xf numFmtId="0" fontId="8" fillId="0" borderId="4" xfId="0" applyFont="1" applyBorder="1" applyAlignment="1" applyProtection="1">
      <alignment horizontal="left" vertical="center" wrapText="1"/>
      <protection hidden="1"/>
    </xf>
    <xf numFmtId="0" fontId="8" fillId="0" borderId="4" xfId="0" applyFont="1" applyBorder="1" applyAlignment="1" applyProtection="1">
      <alignment horizontal="left" vertical="center"/>
      <protection hidden="1"/>
    </xf>
    <xf numFmtId="0" fontId="8" fillId="0" borderId="57" xfId="0" applyFont="1" applyBorder="1" applyAlignment="1" applyProtection="1">
      <alignment horizontal="left" vertical="center"/>
      <protection hidden="1"/>
    </xf>
    <xf numFmtId="0" fontId="8" fillId="0" borderId="5" xfId="0" applyFont="1" applyBorder="1" applyAlignment="1" applyProtection="1">
      <alignment horizontal="left" vertical="center"/>
      <protection hidden="1"/>
    </xf>
    <xf numFmtId="0" fontId="8" fillId="0" borderId="58" xfId="0" applyFont="1" applyBorder="1" applyAlignment="1" applyProtection="1">
      <alignment horizontal="left" vertical="center"/>
      <protection hidden="1"/>
    </xf>
    <xf numFmtId="0" fontId="7" fillId="4" borderId="48" xfId="0" applyFont="1" applyFill="1" applyBorder="1" applyAlignment="1" applyProtection="1">
      <alignment horizontal="center" vertical="center"/>
      <protection locked="0"/>
    </xf>
    <xf numFmtId="0" fontId="7" fillId="20" borderId="28" xfId="0" applyFont="1" applyFill="1" applyBorder="1" applyAlignment="1" applyProtection="1">
      <alignment horizontal="center" vertical="center"/>
      <protection hidden="1"/>
    </xf>
    <xf numFmtId="0" fontId="8" fillId="0" borderId="14" xfId="0" applyFont="1" applyBorder="1" applyAlignment="1" applyProtection="1">
      <alignment horizontal="left" vertical="center" wrapText="1"/>
      <protection hidden="1"/>
    </xf>
    <xf numFmtId="0" fontId="8" fillId="0" borderId="15" xfId="0" applyFont="1" applyBorder="1" applyAlignment="1" applyProtection="1">
      <alignment horizontal="left" vertical="center" wrapText="1"/>
      <protection hidden="1"/>
    </xf>
    <xf numFmtId="0" fontId="8" fillId="0" borderId="16" xfId="0" applyFont="1" applyBorder="1" applyAlignment="1" applyProtection="1">
      <alignment horizontal="left" vertical="center" wrapText="1"/>
      <protection hidden="1"/>
    </xf>
    <xf numFmtId="10" fontId="7" fillId="7" borderId="15" xfId="2" applyNumberFormat="1" applyFont="1" applyFill="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42" xfId="0" applyFont="1" applyBorder="1" applyAlignment="1" applyProtection="1">
      <alignment horizontal="center" vertical="center"/>
      <protection hidden="1"/>
    </xf>
    <xf numFmtId="0" fontId="7" fillId="7" borderId="14" xfId="0" applyFont="1" applyFill="1" applyBorder="1" applyAlignment="1" applyProtection="1">
      <alignment horizontal="center" vertical="center"/>
      <protection hidden="1"/>
    </xf>
    <xf numFmtId="0" fontId="7" fillId="7" borderId="38" xfId="0" applyFont="1" applyFill="1" applyBorder="1" applyAlignment="1" applyProtection="1">
      <alignment horizontal="center" vertical="center"/>
      <protection hidden="1"/>
    </xf>
    <xf numFmtId="0" fontId="8" fillId="20" borderId="68" xfId="0" applyFont="1" applyFill="1" applyBorder="1" applyAlignment="1" applyProtection="1">
      <alignment vertical="center"/>
      <protection hidden="1"/>
    </xf>
    <xf numFmtId="0" fontId="8" fillId="20" borderId="69" xfId="0" applyFont="1" applyFill="1" applyBorder="1" applyAlignment="1" applyProtection="1">
      <alignment vertical="center"/>
      <protection hidden="1"/>
    </xf>
    <xf numFmtId="0" fontId="8" fillId="5" borderId="21" xfId="0" applyFont="1" applyFill="1" applyBorder="1" applyAlignment="1" applyProtection="1">
      <alignment horizontal="center" vertical="center" wrapText="1"/>
      <protection hidden="1"/>
    </xf>
    <xf numFmtId="0" fontId="7" fillId="17" borderId="27" xfId="0" applyFont="1" applyFill="1" applyBorder="1" applyAlignment="1" applyProtection="1">
      <alignment horizontal="center" vertical="center"/>
      <protection locked="0"/>
    </xf>
    <xf numFmtId="0" fontId="8" fillId="22" borderId="81" xfId="0" applyFont="1" applyFill="1" applyBorder="1" applyAlignment="1" applyProtection="1">
      <alignment horizontal="center" vertical="center" wrapText="1"/>
      <protection hidden="1"/>
    </xf>
    <xf numFmtId="0" fontId="8" fillId="22" borderId="79" xfId="0" applyFont="1" applyFill="1" applyBorder="1" applyAlignment="1" applyProtection="1">
      <alignment horizontal="center" vertical="center" wrapText="1"/>
      <protection hidden="1"/>
    </xf>
    <xf numFmtId="0" fontId="8" fillId="22" borderId="80" xfId="0" applyFont="1" applyFill="1" applyBorder="1" applyAlignment="1" applyProtection="1">
      <alignment horizontal="center" vertical="center" wrapText="1"/>
      <protection hidden="1"/>
    </xf>
    <xf numFmtId="0" fontId="8" fillId="22" borderId="68" xfId="0" applyFont="1" applyFill="1" applyBorder="1" applyAlignment="1" applyProtection="1">
      <alignment horizontal="center" vertical="center" wrapText="1"/>
      <protection hidden="1"/>
    </xf>
    <xf numFmtId="0" fontId="8" fillId="22" borderId="69" xfId="0" applyFont="1" applyFill="1" applyBorder="1" applyAlignment="1" applyProtection="1">
      <alignment horizontal="center" vertical="center" wrapText="1"/>
      <protection hidden="1"/>
    </xf>
    <xf numFmtId="0" fontId="8" fillId="22" borderId="70" xfId="0" applyFont="1" applyFill="1" applyBorder="1" applyAlignment="1" applyProtection="1">
      <alignment horizontal="center" vertical="center" wrapText="1"/>
      <protection hidden="1"/>
    </xf>
    <xf numFmtId="0" fontId="8" fillId="15" borderId="81" xfId="0" applyFont="1" applyFill="1" applyBorder="1" applyAlignment="1" applyProtection="1">
      <alignment horizontal="left" vertical="center" wrapText="1"/>
      <protection hidden="1"/>
    </xf>
    <xf numFmtId="0" fontId="8" fillId="15" borderId="79" xfId="0" applyFont="1" applyFill="1" applyBorder="1" applyAlignment="1" applyProtection="1">
      <alignment horizontal="left" vertical="center" wrapText="1"/>
      <protection hidden="1"/>
    </xf>
    <xf numFmtId="0" fontId="8" fillId="15" borderId="80" xfId="0" applyFont="1" applyFill="1" applyBorder="1" applyAlignment="1" applyProtection="1">
      <alignment horizontal="left" vertical="center" wrapText="1"/>
      <protection hidden="1"/>
    </xf>
    <xf numFmtId="0" fontId="8" fillId="15" borderId="85" xfId="0" applyFont="1" applyFill="1" applyBorder="1" applyAlignment="1" applyProtection="1">
      <alignment horizontal="left" vertical="center" wrapText="1"/>
      <protection hidden="1"/>
    </xf>
    <xf numFmtId="0" fontId="8" fillId="15" borderId="86" xfId="0" applyFont="1" applyFill="1" applyBorder="1" applyAlignment="1" applyProtection="1">
      <alignment horizontal="left" vertical="center" wrapText="1"/>
      <protection hidden="1"/>
    </xf>
    <xf numFmtId="0" fontId="8" fillId="15" borderId="87" xfId="0" applyFont="1" applyFill="1" applyBorder="1" applyAlignment="1" applyProtection="1">
      <alignment horizontal="left" vertical="center" wrapText="1"/>
      <protection hidden="1"/>
    </xf>
    <xf numFmtId="0" fontId="8" fillId="21" borderId="62" xfId="0" applyFont="1" applyFill="1" applyBorder="1" applyAlignment="1" applyProtection="1">
      <alignment horizontal="left" vertical="center" wrapText="1"/>
      <protection hidden="1"/>
    </xf>
    <xf numFmtId="0" fontId="8" fillId="21" borderId="63" xfId="0" applyFont="1" applyFill="1" applyBorder="1" applyAlignment="1" applyProtection="1">
      <alignment horizontal="left" vertical="center" wrapText="1"/>
      <protection hidden="1"/>
    </xf>
    <xf numFmtId="0" fontId="8" fillId="21" borderId="64" xfId="0" applyFont="1" applyFill="1" applyBorder="1" applyAlignment="1" applyProtection="1">
      <alignment horizontal="left" vertical="center" wrapText="1"/>
      <protection hidden="1"/>
    </xf>
    <xf numFmtId="0" fontId="8" fillId="21" borderId="85" xfId="0" applyFont="1" applyFill="1" applyBorder="1" applyAlignment="1" applyProtection="1">
      <alignment horizontal="left" vertical="center" wrapText="1"/>
      <protection hidden="1"/>
    </xf>
    <xf numFmtId="0" fontId="8" fillId="21" borderId="86" xfId="0" applyFont="1" applyFill="1" applyBorder="1" applyAlignment="1" applyProtection="1">
      <alignment horizontal="left" vertical="center" wrapText="1"/>
      <protection hidden="1"/>
    </xf>
    <xf numFmtId="0" fontId="8" fillId="21" borderId="87" xfId="0" applyFont="1" applyFill="1" applyBorder="1" applyAlignment="1" applyProtection="1">
      <alignment horizontal="left" vertical="center" wrapText="1"/>
      <protection hidden="1"/>
    </xf>
    <xf numFmtId="0" fontId="8" fillId="20" borderId="70" xfId="0" applyFont="1" applyFill="1" applyBorder="1" applyAlignment="1" applyProtection="1">
      <alignment vertical="center"/>
      <protection hidden="1"/>
    </xf>
    <xf numFmtId="0" fontId="7" fillId="17" borderId="113" xfId="0" applyFont="1" applyFill="1" applyBorder="1" applyAlignment="1" applyProtection="1">
      <alignment horizontal="center" vertical="center"/>
      <protection hidden="1"/>
    </xf>
    <xf numFmtId="0" fontId="7" fillId="17" borderId="79" xfId="0" applyFont="1" applyFill="1" applyBorder="1" applyAlignment="1" applyProtection="1">
      <alignment horizontal="center" vertical="center"/>
      <protection hidden="1"/>
    </xf>
    <xf numFmtId="0" fontId="7" fillId="17" borderId="46" xfId="0" applyFont="1" applyFill="1" applyBorder="1" applyAlignment="1" applyProtection="1">
      <alignment horizontal="center" vertical="center"/>
      <protection hidden="1"/>
    </xf>
    <xf numFmtId="0" fontId="7" fillId="17" borderId="53" xfId="0" applyFont="1" applyFill="1" applyBorder="1" applyAlignment="1" applyProtection="1">
      <alignment horizontal="center" vertical="center"/>
      <protection hidden="1"/>
    </xf>
    <xf numFmtId="0" fontId="7" fillId="17" borderId="86" xfId="0" applyFont="1" applyFill="1" applyBorder="1" applyAlignment="1" applyProtection="1">
      <alignment horizontal="center" vertical="center"/>
      <protection hidden="1"/>
    </xf>
    <xf numFmtId="0" fontId="7" fillId="17" borderId="51" xfId="0" applyFont="1" applyFill="1" applyBorder="1" applyAlignment="1" applyProtection="1">
      <alignment horizontal="center" vertical="center"/>
      <protection hidden="1"/>
    </xf>
    <xf numFmtId="0" fontId="7" fillId="17" borderId="25" xfId="0" applyFont="1" applyFill="1" applyBorder="1" applyAlignment="1" applyProtection="1">
      <alignment horizontal="center" vertical="center"/>
      <protection hidden="1"/>
    </xf>
    <xf numFmtId="0" fontId="7" fillId="17" borderId="63" xfId="0" applyFont="1" applyFill="1" applyBorder="1" applyAlignment="1" applyProtection="1">
      <alignment horizontal="center" vertical="center"/>
      <protection hidden="1"/>
    </xf>
    <xf numFmtId="0" fontId="7" fillId="17" borderId="24" xfId="0" applyFont="1" applyFill="1" applyBorder="1" applyAlignment="1" applyProtection="1">
      <alignment horizontal="center" vertical="center"/>
      <protection hidden="1"/>
    </xf>
    <xf numFmtId="0" fontId="7" fillId="17" borderId="30" xfId="0" applyFont="1" applyFill="1" applyBorder="1" applyAlignment="1" applyProtection="1">
      <alignment horizontal="center" vertical="center"/>
      <protection locked="0"/>
    </xf>
    <xf numFmtId="0" fontId="7" fillId="17" borderId="69" xfId="0" applyFont="1" applyFill="1" applyBorder="1" applyAlignment="1" applyProtection="1">
      <alignment horizontal="center" vertical="center"/>
      <protection locked="0"/>
    </xf>
    <xf numFmtId="0" fontId="7" fillId="17" borderId="29" xfId="0" applyFont="1" applyFill="1" applyBorder="1" applyAlignment="1" applyProtection="1">
      <alignment horizontal="center" vertical="center"/>
      <protection locked="0"/>
    </xf>
    <xf numFmtId="0" fontId="7" fillId="17" borderId="81" xfId="0" applyFont="1" applyFill="1" applyBorder="1" applyAlignment="1" applyProtection="1">
      <alignment horizontal="center" vertical="center"/>
      <protection locked="0"/>
    </xf>
    <xf numFmtId="0" fontId="7" fillId="17" borderId="79" xfId="0" applyFont="1" applyFill="1" applyBorder="1" applyAlignment="1" applyProtection="1">
      <alignment horizontal="center" vertical="center"/>
      <protection locked="0"/>
    </xf>
    <xf numFmtId="0" fontId="7" fillId="17" borderId="46" xfId="0" applyFont="1" applyFill="1" applyBorder="1" applyAlignment="1" applyProtection="1">
      <alignment horizontal="center" vertical="center"/>
      <protection locked="0"/>
    </xf>
    <xf numFmtId="0" fontId="7" fillId="17" borderId="85" xfId="0" applyFont="1" applyFill="1" applyBorder="1" applyAlignment="1" applyProtection="1">
      <alignment horizontal="center" vertical="center"/>
      <protection locked="0"/>
    </xf>
    <xf numFmtId="0" fontId="7" fillId="17" borderId="86" xfId="0" applyFont="1" applyFill="1" applyBorder="1" applyAlignment="1" applyProtection="1">
      <alignment horizontal="center" vertical="center"/>
      <protection locked="0"/>
    </xf>
    <xf numFmtId="0" fontId="7" fillId="17" borderId="51" xfId="0" applyFont="1" applyFill="1" applyBorder="1" applyAlignment="1" applyProtection="1">
      <alignment horizontal="center" vertical="center"/>
      <protection locked="0"/>
    </xf>
    <xf numFmtId="0" fontId="7" fillId="17" borderId="62" xfId="0" applyFont="1" applyFill="1" applyBorder="1" applyAlignment="1" applyProtection="1">
      <alignment horizontal="center" vertical="center"/>
      <protection locked="0"/>
    </xf>
    <xf numFmtId="0" fontId="7" fillId="17" borderId="63" xfId="0" applyFont="1" applyFill="1" applyBorder="1" applyAlignment="1" applyProtection="1">
      <alignment horizontal="center" vertical="center"/>
      <protection locked="0"/>
    </xf>
    <xf numFmtId="0" fontId="7" fillId="17" borderId="24" xfId="0" applyFont="1" applyFill="1" applyBorder="1" applyAlignment="1" applyProtection="1">
      <alignment horizontal="center" vertical="center"/>
      <protection locked="0"/>
    </xf>
    <xf numFmtId="0" fontId="7" fillId="15" borderId="113" xfId="0" applyFont="1" applyFill="1" applyBorder="1" applyAlignment="1" applyProtection="1">
      <alignment horizontal="center" vertical="center"/>
      <protection hidden="1"/>
    </xf>
    <xf numFmtId="0" fontId="7" fillId="15" borderId="79" xfId="0" applyFont="1" applyFill="1" applyBorder="1" applyAlignment="1" applyProtection="1">
      <alignment horizontal="center" vertical="center"/>
      <protection hidden="1"/>
    </xf>
    <xf numFmtId="0" fontId="7" fillId="15" borderId="80" xfId="0" applyFont="1" applyFill="1" applyBorder="1" applyAlignment="1" applyProtection="1">
      <alignment horizontal="center" vertical="center"/>
      <protection hidden="1"/>
    </xf>
    <xf numFmtId="0" fontId="7" fillId="15" borderId="53" xfId="0" applyFont="1" applyFill="1" applyBorder="1" applyAlignment="1" applyProtection="1">
      <alignment horizontal="center" vertical="center"/>
      <protection hidden="1"/>
    </xf>
    <xf numFmtId="0" fontId="7" fillId="15" borderId="86" xfId="0" applyFont="1" applyFill="1" applyBorder="1" applyAlignment="1" applyProtection="1">
      <alignment horizontal="center" vertical="center"/>
      <protection hidden="1"/>
    </xf>
    <xf numFmtId="0" fontId="7" fillId="15" borderId="87" xfId="0" applyFont="1" applyFill="1" applyBorder="1" applyAlignment="1" applyProtection="1">
      <alignment horizontal="center" vertical="center"/>
      <protection hidden="1"/>
    </xf>
    <xf numFmtId="0" fontId="7" fillId="21" borderId="25" xfId="0" applyFont="1" applyFill="1" applyBorder="1" applyAlignment="1" applyProtection="1">
      <alignment horizontal="center" vertical="center"/>
      <protection hidden="1"/>
    </xf>
    <xf numFmtId="0" fontId="7" fillId="21" borderId="63" xfId="0" applyFont="1" applyFill="1" applyBorder="1" applyAlignment="1" applyProtection="1">
      <alignment horizontal="center" vertical="center"/>
      <protection hidden="1"/>
    </xf>
    <xf numFmtId="0" fontId="7" fillId="21" borderId="64" xfId="0" applyFont="1" applyFill="1" applyBorder="1" applyAlignment="1" applyProtection="1">
      <alignment horizontal="center" vertical="center"/>
      <protection hidden="1"/>
    </xf>
    <xf numFmtId="0" fontId="7" fillId="21" borderId="53" xfId="0" applyFont="1" applyFill="1" applyBorder="1" applyAlignment="1" applyProtection="1">
      <alignment horizontal="center" vertical="center"/>
      <protection hidden="1"/>
    </xf>
    <xf numFmtId="0" fontId="7" fillId="21" borderId="86" xfId="0" applyFont="1" applyFill="1" applyBorder="1" applyAlignment="1" applyProtection="1">
      <alignment horizontal="center" vertical="center"/>
      <protection hidden="1"/>
    </xf>
    <xf numFmtId="0" fontId="7" fillId="21" borderId="87" xfId="0" applyFont="1" applyFill="1" applyBorder="1" applyAlignment="1" applyProtection="1">
      <alignment horizontal="center" vertical="center"/>
      <protection hidden="1"/>
    </xf>
    <xf numFmtId="0" fontId="8" fillId="15" borderId="62" xfId="0" applyFont="1" applyFill="1" applyBorder="1" applyAlignment="1" applyProtection="1">
      <alignment horizontal="left" vertical="center" wrapText="1"/>
      <protection hidden="1"/>
    </xf>
    <xf numFmtId="0" fontId="8" fillId="15" borderId="63" xfId="0" applyFont="1" applyFill="1" applyBorder="1" applyAlignment="1" applyProtection="1">
      <alignment horizontal="left" vertical="center" wrapText="1"/>
      <protection hidden="1"/>
    </xf>
    <xf numFmtId="0" fontId="8" fillId="15" borderId="64" xfId="0" applyFont="1" applyFill="1" applyBorder="1" applyAlignment="1" applyProtection="1">
      <alignment horizontal="left" vertical="center" wrapText="1"/>
      <protection hidden="1"/>
    </xf>
    <xf numFmtId="0" fontId="8" fillId="15" borderId="94" xfId="0" applyFont="1" applyFill="1" applyBorder="1" applyAlignment="1" applyProtection="1">
      <alignment horizontal="left" vertical="center" wrapText="1"/>
      <protection hidden="1"/>
    </xf>
    <xf numFmtId="0" fontId="8" fillId="15" borderId="95" xfId="0" applyFont="1" applyFill="1" applyBorder="1" applyAlignment="1" applyProtection="1">
      <alignment horizontal="left" vertical="center" wrapText="1"/>
      <protection hidden="1"/>
    </xf>
    <xf numFmtId="0" fontId="8" fillId="15" borderId="96" xfId="0" applyFont="1" applyFill="1" applyBorder="1" applyAlignment="1" applyProtection="1">
      <alignment horizontal="left" vertical="center" wrapText="1"/>
      <protection hidden="1"/>
    </xf>
    <xf numFmtId="0" fontId="7" fillId="17" borderId="94" xfId="0" applyFont="1" applyFill="1" applyBorder="1" applyAlignment="1" applyProtection="1">
      <alignment horizontal="center" vertical="center"/>
      <protection locked="0"/>
    </xf>
    <xf numFmtId="0" fontId="7" fillId="17" borderId="95" xfId="0" applyFont="1" applyFill="1" applyBorder="1" applyAlignment="1" applyProtection="1">
      <alignment horizontal="center" vertical="center"/>
      <protection locked="0"/>
    </xf>
    <xf numFmtId="0" fontId="7" fillId="17" borderId="102" xfId="0" applyFont="1" applyFill="1" applyBorder="1" applyAlignment="1" applyProtection="1">
      <alignment horizontal="center" vertical="center"/>
      <protection locked="0"/>
    </xf>
    <xf numFmtId="0" fontId="7" fillId="17" borderId="103" xfId="0" applyFont="1" applyFill="1" applyBorder="1" applyAlignment="1" applyProtection="1">
      <alignment horizontal="center" vertical="center"/>
      <protection hidden="1"/>
    </xf>
    <xf numFmtId="0" fontId="7" fillId="17" borderId="95" xfId="0" applyFont="1" applyFill="1" applyBorder="1" applyAlignment="1" applyProtection="1">
      <alignment horizontal="center" vertical="center"/>
      <protection hidden="1"/>
    </xf>
    <xf numFmtId="0" fontId="7" fillId="17" borderId="102" xfId="0" applyFont="1" applyFill="1" applyBorder="1" applyAlignment="1" applyProtection="1">
      <alignment horizontal="center" vertical="center"/>
      <protection hidden="1"/>
    </xf>
    <xf numFmtId="0" fontId="7" fillId="15" borderId="25" xfId="0" applyFont="1" applyFill="1" applyBorder="1" applyAlignment="1" applyProtection="1">
      <alignment horizontal="center" vertical="center"/>
      <protection hidden="1"/>
    </xf>
    <xf numFmtId="0" fontId="7" fillId="15" borderId="63" xfId="0" applyFont="1" applyFill="1" applyBorder="1" applyAlignment="1" applyProtection="1">
      <alignment horizontal="center" vertical="center"/>
      <protection hidden="1"/>
    </xf>
    <xf numFmtId="0" fontId="7" fillId="15" borderId="64" xfId="0" applyFont="1" applyFill="1" applyBorder="1" applyAlignment="1" applyProtection="1">
      <alignment horizontal="center" vertical="center"/>
      <protection hidden="1"/>
    </xf>
    <xf numFmtId="0" fontId="7" fillId="15" borderId="103" xfId="0" applyFont="1" applyFill="1" applyBorder="1" applyAlignment="1" applyProtection="1">
      <alignment horizontal="center" vertical="center"/>
      <protection hidden="1"/>
    </xf>
    <xf numFmtId="0" fontId="7" fillId="15" borderId="95" xfId="0" applyFont="1" applyFill="1" applyBorder="1" applyAlignment="1" applyProtection="1">
      <alignment horizontal="center" vertical="center"/>
      <protection hidden="1"/>
    </xf>
    <xf numFmtId="0" fontId="7" fillId="15" borderId="96" xfId="0" applyFont="1" applyFill="1" applyBorder="1" applyAlignment="1" applyProtection="1">
      <alignment horizontal="center" vertical="center"/>
      <protection hidden="1"/>
    </xf>
    <xf numFmtId="0" fontId="7" fillId="20" borderId="62" xfId="0" applyFont="1" applyFill="1" applyBorder="1" applyAlignment="1" applyProtection="1">
      <alignment horizontal="center" vertical="center"/>
      <protection hidden="1"/>
    </xf>
    <xf numFmtId="0" fontId="7" fillId="20" borderId="63" xfId="0" applyFont="1" applyFill="1" applyBorder="1" applyAlignment="1" applyProtection="1">
      <alignment horizontal="center" vertical="center"/>
      <protection hidden="1"/>
    </xf>
    <xf numFmtId="0" fontId="7" fillId="20" borderId="64" xfId="0" applyFont="1" applyFill="1" applyBorder="1" applyAlignment="1" applyProtection="1">
      <alignment horizontal="center" vertical="center"/>
      <protection hidden="1"/>
    </xf>
    <xf numFmtId="0" fontId="7" fillId="20" borderId="94" xfId="0" applyFont="1" applyFill="1" applyBorder="1" applyAlignment="1" applyProtection="1">
      <alignment horizontal="center" vertical="center"/>
      <protection hidden="1"/>
    </xf>
    <xf numFmtId="0" fontId="7" fillId="20" borderId="95" xfId="0" applyFont="1" applyFill="1" applyBorder="1" applyAlignment="1" applyProtection="1">
      <alignment horizontal="center" vertical="center"/>
      <protection hidden="1"/>
    </xf>
    <xf numFmtId="0" fontId="7" fillId="20" borderId="96" xfId="0" applyFont="1" applyFill="1" applyBorder="1" applyAlignment="1" applyProtection="1">
      <alignment horizontal="center" vertical="center"/>
      <protection hidden="1"/>
    </xf>
    <xf numFmtId="0" fontId="6" fillId="15" borderId="13" xfId="0" applyFont="1" applyFill="1" applyBorder="1" applyAlignment="1" applyProtection="1">
      <alignment vertical="center"/>
      <protection hidden="1"/>
    </xf>
    <xf numFmtId="0" fontId="6" fillId="15" borderId="13" xfId="0" applyFont="1" applyFill="1" applyBorder="1" applyAlignment="1" applyProtection="1">
      <alignment horizontal="right" vertical="center"/>
      <protection hidden="1"/>
    </xf>
    <xf numFmtId="0" fontId="7" fillId="20" borderId="81" xfId="0" applyFont="1" applyFill="1" applyBorder="1" applyAlignment="1" applyProtection="1">
      <alignment horizontal="center" vertical="center"/>
      <protection hidden="1"/>
    </xf>
    <xf numFmtId="0" fontId="7" fillId="20" borderId="79" xfId="0" applyFont="1" applyFill="1" applyBorder="1" applyAlignment="1" applyProtection="1">
      <alignment horizontal="center" vertical="center"/>
      <protection hidden="1"/>
    </xf>
    <xf numFmtId="0" fontId="7" fillId="20" borderId="80" xfId="0" applyFont="1" applyFill="1" applyBorder="1" applyAlignment="1" applyProtection="1">
      <alignment horizontal="center" vertical="center"/>
      <protection hidden="1"/>
    </xf>
    <xf numFmtId="0" fontId="7" fillId="20" borderId="85" xfId="0" applyFont="1" applyFill="1" applyBorder="1" applyAlignment="1" applyProtection="1">
      <alignment horizontal="center" vertical="center"/>
      <protection hidden="1"/>
    </xf>
    <xf numFmtId="0" fontId="7" fillId="20" borderId="86" xfId="0" applyFont="1" applyFill="1" applyBorder="1" applyAlignment="1" applyProtection="1">
      <alignment horizontal="center" vertical="center"/>
      <protection hidden="1"/>
    </xf>
    <xf numFmtId="0" fontId="7" fillId="20" borderId="87" xfId="0" applyFont="1" applyFill="1" applyBorder="1" applyAlignment="1" applyProtection="1">
      <alignment horizontal="center" vertical="center"/>
      <protection hidden="1"/>
    </xf>
    <xf numFmtId="0" fontId="8" fillId="0" borderId="71" xfId="0" applyFont="1" applyBorder="1" applyAlignment="1" applyProtection="1">
      <alignment horizontal="left" vertical="center"/>
      <protection hidden="1"/>
    </xf>
    <xf numFmtId="0" fontId="8" fillId="0" borderId="72" xfId="0" applyFont="1" applyBorder="1" applyAlignment="1" applyProtection="1">
      <alignment horizontal="left" vertical="center"/>
      <protection hidden="1"/>
    </xf>
    <xf numFmtId="0" fontId="8" fillId="0" borderId="73" xfId="0" applyFont="1" applyBorder="1" applyAlignment="1" applyProtection="1">
      <alignment horizontal="left" vertical="center"/>
      <protection hidden="1"/>
    </xf>
    <xf numFmtId="0" fontId="7" fillId="4" borderId="71" xfId="0" applyFont="1" applyFill="1" applyBorder="1" applyAlignment="1" applyProtection="1">
      <alignment horizontal="center" vertical="center"/>
      <protection locked="0"/>
    </xf>
    <xf numFmtId="0" fontId="7" fillId="4" borderId="72" xfId="0" applyFont="1" applyFill="1" applyBorder="1" applyAlignment="1" applyProtection="1">
      <alignment horizontal="center" vertical="center"/>
      <protection locked="0"/>
    </xf>
    <xf numFmtId="0" fontId="7" fillId="4" borderId="33" xfId="0" applyFont="1" applyFill="1" applyBorder="1" applyAlignment="1" applyProtection="1">
      <alignment horizontal="center" vertical="center"/>
      <protection locked="0"/>
    </xf>
    <xf numFmtId="0" fontId="7" fillId="4" borderId="113" xfId="0" applyFont="1" applyFill="1" applyBorder="1" applyAlignment="1" applyProtection="1">
      <alignment horizontal="center" vertical="center"/>
      <protection locked="0"/>
    </xf>
    <xf numFmtId="0" fontId="8" fillId="22" borderId="20" xfId="0" applyFont="1" applyFill="1" applyBorder="1" applyAlignment="1" applyProtection="1">
      <alignment horizontal="center" vertical="center" wrapText="1"/>
      <protection hidden="1"/>
    </xf>
    <xf numFmtId="0" fontId="8" fillId="22" borderId="42" xfId="0" applyFont="1" applyFill="1" applyBorder="1" applyAlignment="1" applyProtection="1">
      <alignment horizontal="center" vertical="center" wrapText="1"/>
      <protection hidden="1"/>
    </xf>
    <xf numFmtId="0" fontId="7" fillId="4" borderId="81" xfId="0" applyFont="1" applyFill="1" applyBorder="1" applyAlignment="1" applyProtection="1">
      <alignment horizontal="center" vertical="center"/>
      <protection locked="0" hidden="1"/>
    </xf>
    <xf numFmtId="0" fontId="7" fillId="4" borderId="79" xfId="0" applyFont="1" applyFill="1" applyBorder="1" applyAlignment="1" applyProtection="1">
      <alignment horizontal="center" vertical="center"/>
      <protection locked="0" hidden="1"/>
    </xf>
    <xf numFmtId="0" fontId="7" fillId="4" borderId="80" xfId="0" applyFont="1" applyFill="1" applyBorder="1" applyAlignment="1" applyProtection="1">
      <alignment horizontal="center" vertical="center"/>
      <protection locked="0" hidden="1"/>
    </xf>
    <xf numFmtId="0" fontId="7" fillId="0" borderId="81" xfId="0" applyFont="1" applyBorder="1" applyAlignment="1" applyProtection="1">
      <alignment horizontal="center" vertical="center"/>
      <protection hidden="1"/>
    </xf>
    <xf numFmtId="0" fontId="7" fillId="0" borderId="79" xfId="0" applyFont="1" applyBorder="1" applyAlignment="1" applyProtection="1">
      <alignment horizontal="center" vertical="center"/>
      <protection hidden="1"/>
    </xf>
    <xf numFmtId="0" fontId="7" fillId="0" borderId="80" xfId="0" applyFont="1" applyBorder="1" applyAlignment="1" applyProtection="1">
      <alignment horizontal="center" vertical="center"/>
      <protection hidden="1"/>
    </xf>
    <xf numFmtId="0" fontId="7" fillId="7" borderId="81" xfId="0" applyFont="1" applyFill="1" applyBorder="1" applyAlignment="1" applyProtection="1">
      <alignment horizontal="center" vertical="center"/>
      <protection hidden="1"/>
    </xf>
    <xf numFmtId="0" fontId="7" fillId="7" borderId="79" xfId="0" applyFont="1" applyFill="1" applyBorder="1" applyAlignment="1" applyProtection="1">
      <alignment horizontal="center" vertical="center"/>
      <protection hidden="1"/>
    </xf>
    <xf numFmtId="0" fontId="7" fillId="7" borderId="80" xfId="0" applyFont="1" applyFill="1" applyBorder="1" applyAlignment="1" applyProtection="1">
      <alignment horizontal="center" vertical="center"/>
      <protection hidden="1"/>
    </xf>
    <xf numFmtId="0" fontId="8" fillId="7" borderId="152" xfId="0" applyFont="1" applyFill="1" applyBorder="1" applyAlignment="1" applyProtection="1">
      <alignment vertical="center"/>
      <protection hidden="1"/>
    </xf>
    <xf numFmtId="0" fontId="8" fillId="7" borderId="129" xfId="0" applyFont="1" applyFill="1" applyBorder="1" applyAlignment="1" applyProtection="1">
      <alignment vertical="center"/>
      <protection hidden="1"/>
    </xf>
    <xf numFmtId="0" fontId="8" fillId="7" borderId="132" xfId="0" applyFont="1" applyFill="1" applyBorder="1" applyAlignment="1" applyProtection="1">
      <alignment vertical="center"/>
      <protection hidden="1"/>
    </xf>
    <xf numFmtId="0" fontId="7" fillId="42" borderId="152" xfId="0" applyFont="1" applyFill="1" applyBorder="1" applyAlignment="1" applyProtection="1">
      <alignment horizontal="center" vertical="center"/>
      <protection hidden="1"/>
    </xf>
    <xf numFmtId="0" fontId="7" fillId="42" borderId="129" xfId="0" applyFont="1" applyFill="1" applyBorder="1" applyAlignment="1" applyProtection="1">
      <alignment horizontal="center" vertical="center"/>
      <protection hidden="1"/>
    </xf>
    <xf numFmtId="0" fontId="7" fillId="42" borderId="132" xfId="0" applyFont="1" applyFill="1" applyBorder="1" applyAlignment="1" applyProtection="1">
      <alignment horizontal="center" vertical="center"/>
      <protection hidden="1"/>
    </xf>
    <xf numFmtId="0" fontId="7" fillId="7" borderId="152" xfId="0" applyFont="1" applyFill="1" applyBorder="1" applyAlignment="1" applyProtection="1">
      <alignment horizontal="center" vertical="center"/>
      <protection hidden="1"/>
    </xf>
    <xf numFmtId="0" fontId="8" fillId="0" borderId="81" xfId="0" applyFont="1" applyBorder="1" applyAlignment="1" applyProtection="1">
      <alignment horizontal="left" vertical="center"/>
      <protection hidden="1"/>
    </xf>
    <xf numFmtId="0" fontId="8" fillId="0" borderId="80" xfId="0" applyFont="1" applyBorder="1" applyAlignment="1" applyProtection="1">
      <alignment horizontal="left" vertical="center"/>
      <protection hidden="1"/>
    </xf>
    <xf numFmtId="0" fontId="8" fillId="7" borderId="90" xfId="0" applyFont="1" applyFill="1" applyBorder="1" applyAlignment="1" applyProtection="1">
      <alignment horizontal="left" vertical="center"/>
      <protection hidden="1"/>
    </xf>
    <xf numFmtId="0" fontId="8" fillId="7" borderId="88" xfId="0" applyFont="1" applyFill="1" applyBorder="1" applyAlignment="1" applyProtection="1">
      <alignment horizontal="left" vertical="center"/>
      <protection hidden="1"/>
    </xf>
    <xf numFmtId="0" fontId="7" fillId="43" borderId="88" xfId="0" applyFont="1" applyFill="1" applyBorder="1" applyAlignment="1" applyProtection="1">
      <alignment horizontal="center" vertical="center"/>
      <protection hidden="1"/>
    </xf>
    <xf numFmtId="0" fontId="8" fillId="7" borderId="91" xfId="0" applyFont="1" applyFill="1" applyBorder="1" applyAlignment="1" applyProtection="1">
      <alignment horizontal="left" vertical="center"/>
      <protection hidden="1"/>
    </xf>
    <xf numFmtId="0" fontId="8" fillId="7" borderId="92" xfId="0" applyFont="1" applyFill="1" applyBorder="1" applyAlignment="1" applyProtection="1">
      <alignment horizontal="left" vertical="center"/>
      <protection hidden="1"/>
    </xf>
    <xf numFmtId="0" fontId="7" fillId="43" borderId="92" xfId="0" applyFont="1" applyFill="1" applyBorder="1" applyAlignment="1" applyProtection="1">
      <alignment horizontal="center" vertical="center"/>
      <protection hidden="1"/>
    </xf>
    <xf numFmtId="0" fontId="8" fillId="4" borderId="4" xfId="0" applyFont="1" applyFill="1" applyBorder="1" applyAlignment="1" applyProtection="1">
      <alignment horizontal="center" vertical="center"/>
      <protection locked="0" hidden="1"/>
    </xf>
    <xf numFmtId="0" fontId="8" fillId="4" borderId="5" xfId="0" applyFont="1" applyFill="1" applyBorder="1" applyAlignment="1" applyProtection="1">
      <alignment horizontal="center" vertical="center"/>
      <protection locked="0" hidden="1"/>
    </xf>
    <xf numFmtId="0" fontId="8" fillId="4" borderId="6" xfId="0" applyFont="1" applyFill="1" applyBorder="1" applyAlignment="1" applyProtection="1">
      <alignment horizontal="center" vertical="center"/>
      <protection locked="0" hidden="1"/>
    </xf>
    <xf numFmtId="0" fontId="8" fillId="0" borderId="35" xfId="0" applyFont="1" applyBorder="1" applyAlignment="1" applyProtection="1">
      <alignment horizontal="left" vertical="center"/>
      <protection hidden="1"/>
    </xf>
    <xf numFmtId="0" fontId="8" fillId="0" borderId="36" xfId="0" applyFont="1" applyBorder="1" applyAlignment="1" applyProtection="1">
      <alignment horizontal="left" vertical="center"/>
      <protection hidden="1"/>
    </xf>
    <xf numFmtId="0" fontId="8" fillId="0" borderId="41" xfId="0" applyFont="1" applyBorder="1" applyAlignment="1" applyProtection="1">
      <alignment horizontal="left" vertical="center"/>
      <protection hidden="1"/>
    </xf>
    <xf numFmtId="0" fontId="7" fillId="4" borderId="35" xfId="0" applyFont="1" applyFill="1" applyBorder="1" applyAlignment="1" applyProtection="1">
      <alignment horizontal="center" vertical="center"/>
      <protection locked="0"/>
    </xf>
    <xf numFmtId="0" fontId="7" fillId="4" borderId="36" xfId="0" applyFont="1" applyFill="1" applyBorder="1" applyAlignment="1" applyProtection="1">
      <alignment horizontal="center" vertical="center"/>
      <protection locked="0"/>
    </xf>
    <xf numFmtId="0" fontId="7" fillId="0" borderId="36" xfId="0" applyFont="1" applyBorder="1" applyAlignment="1" applyProtection="1">
      <alignment horizontal="center" vertical="center"/>
      <protection hidden="1"/>
    </xf>
    <xf numFmtId="0" fontId="7" fillId="0" borderId="37" xfId="0" applyFont="1" applyBorder="1" applyAlignment="1" applyProtection="1">
      <alignment horizontal="center" vertical="center"/>
      <protection hidden="1"/>
    </xf>
    <xf numFmtId="0" fontId="7" fillId="7" borderId="50" xfId="0" applyFont="1" applyFill="1" applyBorder="1" applyAlignment="1" applyProtection="1">
      <alignment horizontal="center" vertical="center"/>
      <protection hidden="1"/>
    </xf>
    <xf numFmtId="0" fontId="7" fillId="7" borderId="36" xfId="0" applyFont="1" applyFill="1" applyBorder="1" applyAlignment="1" applyProtection="1">
      <alignment horizontal="center" vertical="center"/>
      <protection hidden="1"/>
    </xf>
    <xf numFmtId="0" fontId="7" fillId="7" borderId="37" xfId="0" applyFont="1" applyFill="1" applyBorder="1" applyAlignment="1" applyProtection="1">
      <alignment horizontal="center" vertical="center"/>
      <protection hidden="1"/>
    </xf>
    <xf numFmtId="0" fontId="6" fillId="2" borderId="0" xfId="0" applyFont="1" applyFill="1" applyAlignment="1" applyProtection="1">
      <alignment vertical="center"/>
      <protection hidden="1"/>
    </xf>
    <xf numFmtId="0" fontId="8" fillId="5" borderId="10" xfId="0" applyFont="1" applyFill="1" applyBorder="1" applyAlignment="1" applyProtection="1">
      <alignment horizontal="center" vertical="center"/>
      <protection hidden="1"/>
    </xf>
    <xf numFmtId="0" fontId="8" fillId="5" borderId="18" xfId="0" applyFont="1" applyFill="1" applyBorder="1" applyAlignment="1" applyProtection="1">
      <alignment horizontal="center" vertical="center"/>
      <protection hidden="1"/>
    </xf>
    <xf numFmtId="0" fontId="8" fillId="5" borderId="17" xfId="0" applyFont="1" applyFill="1" applyBorder="1" applyAlignment="1" applyProtection="1">
      <alignment horizontal="center" vertical="center"/>
      <protection hidden="1"/>
    </xf>
    <xf numFmtId="0" fontId="8" fillId="53" borderId="4" xfId="0" applyFont="1" applyFill="1" applyBorder="1" applyAlignment="1" applyProtection="1">
      <alignment horizontal="right" vertical="center" wrapText="1"/>
      <protection hidden="1"/>
    </xf>
    <xf numFmtId="0" fontId="8" fillId="53" borderId="5" xfId="0" applyFont="1" applyFill="1" applyBorder="1" applyAlignment="1" applyProtection="1">
      <alignment horizontal="right" vertical="center" wrapText="1"/>
      <protection hidden="1"/>
    </xf>
    <xf numFmtId="0" fontId="8" fillId="53" borderId="6" xfId="0" applyFont="1" applyFill="1" applyBorder="1" applyAlignment="1" applyProtection="1">
      <alignment horizontal="right" vertical="center" wrapText="1"/>
      <protection hidden="1"/>
    </xf>
    <xf numFmtId="0" fontId="7" fillId="4" borderId="71" xfId="0" applyFont="1" applyFill="1" applyBorder="1" applyAlignment="1" applyProtection="1">
      <alignment horizontal="left" vertical="center"/>
      <protection locked="0"/>
    </xf>
    <xf numFmtId="0" fontId="7" fillId="4" borderId="72" xfId="0" applyFont="1" applyFill="1" applyBorder="1" applyAlignment="1" applyProtection="1">
      <alignment horizontal="left" vertical="center"/>
      <protection locked="0"/>
    </xf>
    <xf numFmtId="0" fontId="7" fillId="54" borderId="4" xfId="0" applyFont="1" applyFill="1" applyBorder="1" applyAlignment="1" applyProtection="1">
      <alignment horizontal="center" vertical="center"/>
      <protection hidden="1"/>
    </xf>
    <xf numFmtId="0" fontId="7" fillId="54" borderId="5" xfId="0" applyFont="1" applyFill="1" applyBorder="1" applyAlignment="1" applyProtection="1">
      <alignment horizontal="center" vertical="center"/>
      <protection hidden="1"/>
    </xf>
    <xf numFmtId="0" fontId="7" fillId="54" borderId="6" xfId="0" applyFont="1" applyFill="1" applyBorder="1" applyAlignment="1" applyProtection="1">
      <alignment horizontal="center" vertical="center"/>
      <protection hidden="1"/>
    </xf>
    <xf numFmtId="0" fontId="8" fillId="53" borderId="4" xfId="0" applyFont="1" applyFill="1" applyBorder="1" applyAlignment="1" applyProtection="1">
      <alignment horizontal="right" vertical="center"/>
      <protection hidden="1"/>
    </xf>
    <xf numFmtId="0" fontId="8" fillId="53" borderId="5" xfId="0" applyFont="1" applyFill="1" applyBorder="1" applyAlignment="1" applyProtection="1">
      <alignment horizontal="right" vertical="center"/>
      <protection hidden="1"/>
    </xf>
    <xf numFmtId="0" fontId="8" fillId="53" borderId="6" xfId="0" applyFont="1" applyFill="1" applyBorder="1" applyAlignment="1" applyProtection="1">
      <alignment horizontal="right" vertical="center"/>
      <protection hidden="1"/>
    </xf>
    <xf numFmtId="0" fontId="8" fillId="51" borderId="0" xfId="0" applyFont="1" applyFill="1" applyAlignment="1" applyProtection="1">
      <alignment vertical="center" wrapText="1"/>
      <protection hidden="1"/>
    </xf>
    <xf numFmtId="0" fontId="7" fillId="52" borderId="4" xfId="0" applyFont="1" applyFill="1" applyBorder="1" applyAlignment="1" applyProtection="1">
      <alignment horizontal="center" vertical="center"/>
      <protection locked="0" hidden="1"/>
    </xf>
    <xf numFmtId="0" fontId="7" fillId="52" borderId="5" xfId="0" applyFont="1" applyFill="1" applyBorder="1" applyAlignment="1" applyProtection="1">
      <alignment horizontal="center" vertical="center"/>
      <protection locked="0" hidden="1"/>
    </xf>
    <xf numFmtId="0" fontId="7" fillId="52" borderId="6" xfId="0" applyFont="1" applyFill="1" applyBorder="1" applyAlignment="1" applyProtection="1">
      <alignment horizontal="center" vertical="center"/>
      <protection locked="0" hidden="1"/>
    </xf>
    <xf numFmtId="0" fontId="7" fillId="7" borderId="4" xfId="0" applyFont="1" applyFill="1" applyBorder="1" applyAlignment="1" applyProtection="1">
      <alignment horizontal="center" vertical="center"/>
      <protection hidden="1"/>
    </xf>
    <xf numFmtId="0" fontId="8" fillId="7" borderId="68" xfId="0" applyFont="1" applyFill="1" applyBorder="1" applyAlignment="1" applyProtection="1">
      <alignment horizontal="left" vertical="center"/>
      <protection hidden="1"/>
    </xf>
    <xf numFmtId="0" fontId="8" fillId="7" borderId="69" xfId="0" applyFont="1" applyFill="1" applyBorder="1" applyAlignment="1" applyProtection="1">
      <alignment horizontal="left" vertical="center"/>
      <protection hidden="1"/>
    </xf>
    <xf numFmtId="0" fontId="7" fillId="4" borderId="54" xfId="0" applyFont="1" applyFill="1" applyBorder="1" applyAlignment="1" applyProtection="1">
      <alignment horizontal="left" vertical="center"/>
      <protection locked="0"/>
    </xf>
    <xf numFmtId="0" fontId="7" fillId="4" borderId="55" xfId="0" applyFont="1" applyFill="1" applyBorder="1" applyAlignment="1" applyProtection="1">
      <alignment horizontal="left" vertical="center"/>
      <protection locked="0"/>
    </xf>
    <xf numFmtId="0" fontId="7" fillId="4" borderId="57"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protection locked="0"/>
    </xf>
    <xf numFmtId="0" fontId="7" fillId="7" borderId="26" xfId="0" applyFont="1" applyFill="1" applyBorder="1" applyAlignment="1" applyProtection="1">
      <alignment horizontal="center" vertical="center"/>
      <protection hidden="1"/>
    </xf>
    <xf numFmtId="0" fontId="7" fillId="48" borderId="12" xfId="0" applyFont="1" applyFill="1" applyBorder="1" applyAlignment="1" applyProtection="1">
      <alignment horizontal="center" vertical="center"/>
      <protection hidden="1"/>
    </xf>
    <xf numFmtId="0" fontId="7" fillId="49" borderId="12" xfId="0" applyFont="1" applyFill="1" applyBorder="1" applyAlignment="1" applyProtection="1">
      <alignment horizontal="center" vertical="center"/>
      <protection hidden="1"/>
    </xf>
    <xf numFmtId="0" fontId="7" fillId="49" borderId="32" xfId="0" applyFont="1" applyFill="1" applyBorder="1" applyAlignment="1" applyProtection="1">
      <alignment horizontal="center" vertical="center"/>
      <protection hidden="1"/>
    </xf>
    <xf numFmtId="0" fontId="7" fillId="4" borderId="54" xfId="0" applyFont="1" applyFill="1" applyBorder="1" applyAlignment="1" applyProtection="1">
      <alignment horizontal="center" vertical="center"/>
      <protection locked="0"/>
    </xf>
    <xf numFmtId="0" fontId="7" fillId="4" borderId="55"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50" borderId="17" xfId="0" applyFont="1" applyFill="1" applyBorder="1" applyAlignment="1" applyProtection="1">
      <alignment horizontal="center" vertical="center"/>
      <protection locked="0"/>
    </xf>
    <xf numFmtId="0" fontId="7" fillId="50" borderId="10" xfId="0" applyFont="1" applyFill="1" applyBorder="1" applyAlignment="1" applyProtection="1">
      <alignment horizontal="center" vertical="center"/>
      <protection locked="0"/>
    </xf>
    <xf numFmtId="0" fontId="7" fillId="50" borderId="4" xfId="0" applyFont="1" applyFill="1" applyBorder="1" applyAlignment="1" applyProtection="1">
      <alignment horizontal="center" vertical="center"/>
      <protection locked="0"/>
    </xf>
    <xf numFmtId="0" fontId="8" fillId="41" borderId="6" xfId="0" applyFont="1" applyFill="1" applyBorder="1" applyAlignment="1" applyProtection="1">
      <alignment vertical="center"/>
      <protection hidden="1"/>
    </xf>
    <xf numFmtId="0" fontId="8" fillId="7" borderId="68" xfId="0" applyFont="1" applyFill="1" applyBorder="1" applyAlignment="1" applyProtection="1">
      <alignment vertical="center"/>
      <protection hidden="1"/>
    </xf>
    <xf numFmtId="0" fontId="8" fillId="7" borderId="69" xfId="0" applyFont="1" applyFill="1" applyBorder="1" applyAlignment="1" applyProtection="1">
      <alignment vertical="center"/>
      <protection hidden="1"/>
    </xf>
    <xf numFmtId="0" fontId="8" fillId="7" borderId="29" xfId="0" applyFont="1" applyFill="1" applyBorder="1" applyAlignment="1" applyProtection="1">
      <alignment vertical="center"/>
      <protection hidden="1"/>
    </xf>
    <xf numFmtId="0" fontId="8" fillId="0" borderId="6" xfId="0" applyFont="1" applyBorder="1" applyAlignment="1" applyProtection="1">
      <alignment vertical="center"/>
      <protection hidden="1"/>
    </xf>
    <xf numFmtId="0" fontId="7" fillId="4" borderId="34" xfId="0" applyFont="1" applyFill="1" applyBorder="1" applyAlignment="1" applyProtection="1">
      <alignment horizontal="center" vertical="center"/>
      <protection locked="0"/>
    </xf>
    <xf numFmtId="0" fontId="7" fillId="20" borderId="30" xfId="0" applyFont="1" applyFill="1" applyBorder="1" applyAlignment="1" applyProtection="1">
      <alignment horizontal="center" vertical="center"/>
      <protection hidden="1"/>
    </xf>
    <xf numFmtId="0" fontId="10" fillId="4" borderId="4" xfId="0" applyFont="1" applyFill="1" applyBorder="1" applyAlignment="1" applyProtection="1">
      <alignment horizontal="center" vertical="center"/>
      <protection locked="0" hidden="1"/>
    </xf>
    <xf numFmtId="0" fontId="10" fillId="4" borderId="5" xfId="0" applyFont="1" applyFill="1" applyBorder="1" applyAlignment="1" applyProtection="1">
      <alignment horizontal="center" vertical="center"/>
      <protection locked="0" hidden="1"/>
    </xf>
    <xf numFmtId="0" fontId="10" fillId="4" borderId="6" xfId="0" applyFont="1" applyFill="1" applyBorder="1" applyAlignment="1" applyProtection="1">
      <alignment horizontal="center" vertical="center"/>
      <protection locked="0" hidden="1"/>
    </xf>
    <xf numFmtId="0" fontId="8" fillId="51" borderId="0" xfId="0" applyFont="1" applyFill="1" applyAlignment="1" applyProtection="1">
      <alignment horizontal="left" vertical="center" wrapText="1"/>
      <protection hidden="1"/>
    </xf>
    <xf numFmtId="0" fontId="7" fillId="53" borderId="4" xfId="0" applyFont="1" applyFill="1" applyBorder="1" applyAlignment="1" applyProtection="1">
      <alignment horizontal="center" vertical="center"/>
      <protection hidden="1"/>
    </xf>
    <xf numFmtId="0" fontId="7" fillId="53" borderId="5" xfId="0" applyFont="1" applyFill="1" applyBorder="1" applyAlignment="1" applyProtection="1">
      <alignment horizontal="center" vertical="center"/>
      <protection hidden="1"/>
    </xf>
    <xf numFmtId="0" fontId="7" fillId="53" borderId="6" xfId="0" applyFont="1" applyFill="1" applyBorder="1" applyAlignment="1" applyProtection="1">
      <alignment horizontal="center" vertical="center"/>
      <protection hidden="1"/>
    </xf>
    <xf numFmtId="0" fontId="6" fillId="53" borderId="4" xfId="0" applyFont="1" applyFill="1" applyBorder="1" applyAlignment="1" applyProtection="1">
      <alignment horizontal="right" vertical="center"/>
      <protection hidden="1"/>
    </xf>
    <xf numFmtId="0" fontId="6" fillId="53" borderId="5" xfId="0" applyFont="1" applyFill="1" applyBorder="1" applyAlignment="1" applyProtection="1">
      <alignment horizontal="right" vertical="center"/>
      <protection hidden="1"/>
    </xf>
    <xf numFmtId="0" fontId="6" fillId="53" borderId="6" xfId="0" applyFont="1" applyFill="1" applyBorder="1" applyAlignment="1" applyProtection="1">
      <alignment horizontal="right" vertical="center"/>
      <protection hidden="1"/>
    </xf>
    <xf numFmtId="0" fontId="8" fillId="0" borderId="19" xfId="0" applyFont="1" applyBorder="1" applyAlignment="1" applyProtection="1">
      <alignment vertical="center"/>
      <protection hidden="1"/>
    </xf>
    <xf numFmtId="0" fontId="7" fillId="4" borderId="53" xfId="0" applyFont="1" applyFill="1" applyBorder="1" applyAlignment="1" applyProtection="1">
      <alignment horizontal="center" vertical="center"/>
      <protection locked="0"/>
    </xf>
    <xf numFmtId="0" fontId="7" fillId="20" borderId="69" xfId="0" applyFont="1" applyFill="1" applyBorder="1" applyAlignment="1" applyProtection="1">
      <alignment horizontal="center" vertical="center"/>
      <protection hidden="1"/>
    </xf>
    <xf numFmtId="0" fontId="7" fillId="20" borderId="72" xfId="0" applyFont="1" applyFill="1" applyBorder="1" applyAlignment="1" applyProtection="1">
      <alignment horizontal="center" vertical="center"/>
      <protection hidden="1"/>
    </xf>
    <xf numFmtId="0" fontId="7" fillId="20" borderId="73" xfId="0" applyFont="1" applyFill="1" applyBorder="1" applyAlignment="1" applyProtection="1">
      <alignment horizontal="center" vertical="center"/>
      <protection hidden="1"/>
    </xf>
    <xf numFmtId="0" fontId="7" fillId="20" borderId="68" xfId="0" applyFont="1" applyFill="1" applyBorder="1" applyAlignment="1" applyProtection="1">
      <alignment horizontal="center" vertical="center"/>
      <protection hidden="1"/>
    </xf>
    <xf numFmtId="0" fontId="7" fillId="4" borderId="20" xfId="0" applyFont="1" applyFill="1" applyBorder="1" applyAlignment="1" applyProtection="1">
      <alignment horizontal="center" vertical="center"/>
      <protection locked="0"/>
    </xf>
    <xf numFmtId="0" fontId="7" fillId="15" borderId="20" xfId="0" applyFont="1" applyFill="1" applyBorder="1" applyAlignment="1" applyProtection="1">
      <alignment horizontal="center" vertical="center"/>
      <protection hidden="1"/>
    </xf>
    <xf numFmtId="0" fontId="7" fillId="15" borderId="55" xfId="0" applyFont="1" applyFill="1" applyBorder="1" applyAlignment="1" applyProtection="1">
      <alignment horizontal="center" vertical="center"/>
      <protection hidden="1"/>
    </xf>
    <xf numFmtId="0" fontId="7" fillId="15" borderId="56" xfId="0" applyFont="1" applyFill="1" applyBorder="1" applyAlignment="1" applyProtection="1">
      <alignment horizontal="center" vertical="center"/>
      <protection hidden="1"/>
    </xf>
    <xf numFmtId="0" fontId="7" fillId="20" borderId="55" xfId="0" applyFont="1" applyFill="1" applyBorder="1" applyAlignment="1" applyProtection="1">
      <alignment horizontal="center" vertical="center"/>
      <protection hidden="1"/>
    </xf>
    <xf numFmtId="0" fontId="7" fillId="20" borderId="56" xfId="0" applyFont="1" applyFill="1" applyBorder="1" applyAlignment="1" applyProtection="1">
      <alignment horizontal="center" vertical="center"/>
      <protection hidden="1"/>
    </xf>
    <xf numFmtId="0" fontId="7" fillId="15" borderId="4" xfId="0" applyFont="1" applyFill="1" applyBorder="1" applyAlignment="1" applyProtection="1">
      <alignment horizontal="center" vertical="center"/>
      <protection hidden="1"/>
    </xf>
    <xf numFmtId="0" fontId="7" fillId="15" borderId="5" xfId="0" applyFont="1" applyFill="1" applyBorder="1" applyAlignment="1" applyProtection="1">
      <alignment horizontal="center" vertical="center"/>
      <protection hidden="1"/>
    </xf>
    <xf numFmtId="0" fontId="7" fillId="15" borderId="58" xfId="0" applyFont="1" applyFill="1" applyBorder="1" applyAlignment="1" applyProtection="1">
      <alignment horizontal="center" vertical="center"/>
      <protection hidden="1"/>
    </xf>
    <xf numFmtId="0" fontId="7" fillId="20" borderId="5" xfId="0" applyFont="1" applyFill="1" applyBorder="1" applyAlignment="1" applyProtection="1">
      <alignment horizontal="center" vertical="center"/>
      <protection hidden="1"/>
    </xf>
    <xf numFmtId="0" fontId="7" fillId="20" borderId="58" xfId="0" applyFont="1" applyFill="1" applyBorder="1" applyAlignment="1" applyProtection="1">
      <alignment horizontal="center" vertical="center"/>
      <protection hidden="1"/>
    </xf>
    <xf numFmtId="0" fontId="7" fillId="15" borderId="34" xfId="0" applyFont="1" applyFill="1" applyBorder="1" applyAlignment="1" applyProtection="1">
      <alignment horizontal="center" vertical="center"/>
      <protection hidden="1"/>
    </xf>
    <xf numFmtId="0" fontId="7" fillId="15" borderId="72" xfId="0" applyFont="1" applyFill="1" applyBorder="1" applyAlignment="1" applyProtection="1">
      <alignment horizontal="center" vertical="center"/>
      <protection hidden="1"/>
    </xf>
    <xf numFmtId="0" fontId="7" fillId="15" borderId="73" xfId="0" applyFont="1" applyFill="1" applyBorder="1" applyAlignment="1" applyProtection="1">
      <alignment horizontal="center" vertical="center"/>
      <protection hidden="1"/>
    </xf>
    <xf numFmtId="0" fontId="8" fillId="0" borderId="87" xfId="0" applyFont="1" applyBorder="1" applyAlignment="1" applyProtection="1">
      <alignment horizontal="left" vertical="center" wrapText="1"/>
      <protection hidden="1"/>
    </xf>
    <xf numFmtId="0" fontId="8" fillId="4" borderId="10" xfId="0" applyFont="1" applyFill="1" applyBorder="1" applyAlignment="1" applyProtection="1">
      <alignment horizontal="center" vertical="center" wrapText="1"/>
      <protection locked="0" hidden="1"/>
    </xf>
    <xf numFmtId="0" fontId="3" fillId="6" borderId="81" xfId="0" applyFont="1" applyFill="1" applyBorder="1" applyAlignment="1" applyProtection="1">
      <alignment horizontal="left" vertical="center" wrapText="1"/>
      <protection hidden="1"/>
    </xf>
    <xf numFmtId="0" fontId="3" fillId="6" borderId="79" xfId="0" applyFont="1" applyFill="1" applyBorder="1" applyAlignment="1" applyProtection="1">
      <alignment horizontal="left" vertical="center" wrapText="1"/>
      <protection hidden="1"/>
    </xf>
    <xf numFmtId="0" fontId="3" fillId="6" borderId="80" xfId="0" applyFont="1" applyFill="1" applyBorder="1" applyAlignment="1" applyProtection="1">
      <alignment horizontal="left" vertical="center" wrapText="1"/>
      <protection hidden="1"/>
    </xf>
    <xf numFmtId="0" fontId="7" fillId="16" borderId="52" xfId="0" applyFont="1" applyFill="1" applyBorder="1" applyAlignment="1" applyProtection="1">
      <alignment horizontal="center" vertical="center"/>
      <protection hidden="1"/>
    </xf>
    <xf numFmtId="0" fontId="7" fillId="16" borderId="0" xfId="0" applyFont="1" applyFill="1" applyAlignment="1" applyProtection="1">
      <alignment horizontal="center" vertical="center"/>
      <protection hidden="1"/>
    </xf>
    <xf numFmtId="0" fontId="7" fillId="16" borderId="9" xfId="0" applyFont="1" applyFill="1" applyBorder="1" applyAlignment="1" applyProtection="1">
      <alignment horizontal="center" vertical="center"/>
      <protection hidden="1"/>
    </xf>
    <xf numFmtId="0" fontId="7" fillId="29" borderId="25" xfId="0" applyFont="1" applyFill="1" applyBorder="1" applyAlignment="1" applyProtection="1">
      <alignment horizontal="center" vertical="center"/>
      <protection hidden="1"/>
    </xf>
    <xf numFmtId="0" fontId="7" fillId="29" borderId="63" xfId="0" applyFont="1" applyFill="1" applyBorder="1" applyAlignment="1" applyProtection="1">
      <alignment horizontal="center" vertical="center"/>
      <protection hidden="1"/>
    </xf>
    <xf numFmtId="0" fontId="7" fillId="29" borderId="24" xfId="0" applyFont="1" applyFill="1" applyBorder="1" applyAlignment="1" applyProtection="1">
      <alignment horizontal="center" vertical="center"/>
      <protection hidden="1"/>
    </xf>
    <xf numFmtId="0" fontId="7" fillId="29" borderId="103" xfId="0" applyFont="1" applyFill="1" applyBorder="1" applyAlignment="1" applyProtection="1">
      <alignment horizontal="center" vertical="center"/>
      <protection hidden="1"/>
    </xf>
    <xf numFmtId="0" fontId="7" fillId="29" borderId="95" xfId="0" applyFont="1" applyFill="1" applyBorder="1" applyAlignment="1" applyProtection="1">
      <alignment horizontal="center" vertical="center"/>
      <protection hidden="1"/>
    </xf>
    <xf numFmtId="0" fontId="7" fillId="29" borderId="102" xfId="0" applyFont="1" applyFill="1" applyBorder="1" applyAlignment="1" applyProtection="1">
      <alignment horizontal="center" vertical="center"/>
      <protection hidden="1"/>
    </xf>
    <xf numFmtId="0" fontId="7" fillId="45" borderId="62" xfId="0" applyFont="1" applyFill="1" applyBorder="1" applyAlignment="1" applyProtection="1">
      <alignment horizontal="center" vertical="center"/>
      <protection locked="0"/>
    </xf>
    <xf numFmtId="0" fontId="7" fillId="45" borderId="63" xfId="0" applyFont="1" applyFill="1" applyBorder="1" applyAlignment="1" applyProtection="1">
      <alignment horizontal="center" vertical="center"/>
      <protection locked="0"/>
    </xf>
    <xf numFmtId="0" fontId="7" fillId="45" borderId="24" xfId="0" applyFont="1" applyFill="1" applyBorder="1" applyAlignment="1" applyProtection="1">
      <alignment horizontal="center" vertical="center"/>
      <protection locked="0"/>
    </xf>
    <xf numFmtId="0" fontId="7" fillId="45" borderId="94" xfId="0" applyFont="1" applyFill="1" applyBorder="1" applyAlignment="1" applyProtection="1">
      <alignment horizontal="center" vertical="center"/>
      <protection locked="0"/>
    </xf>
    <xf numFmtId="0" fontId="7" fillId="45" borderId="95" xfId="0" applyFont="1" applyFill="1" applyBorder="1" applyAlignment="1" applyProtection="1">
      <alignment horizontal="center" vertical="center"/>
      <protection locked="0"/>
    </xf>
    <xf numFmtId="0" fontId="7" fillId="45" borderId="102" xfId="0" applyFont="1" applyFill="1" applyBorder="1" applyAlignment="1" applyProtection="1">
      <alignment horizontal="center" vertical="center"/>
      <protection locked="0"/>
    </xf>
    <xf numFmtId="0" fontId="8" fillId="19" borderId="68" xfId="0" applyFont="1" applyFill="1" applyBorder="1" applyAlignment="1" applyProtection="1">
      <alignment horizontal="left" vertical="center"/>
      <protection hidden="1"/>
    </xf>
    <xf numFmtId="0" fontId="8" fillId="19" borderId="69" xfId="0" applyFont="1" applyFill="1" applyBorder="1" applyAlignment="1" applyProtection="1">
      <alignment horizontal="left" vertical="center"/>
      <protection hidden="1"/>
    </xf>
    <xf numFmtId="0" fontId="8" fillId="19" borderId="70" xfId="0" applyFont="1" applyFill="1" applyBorder="1" applyAlignment="1" applyProtection="1">
      <alignment horizontal="left" vertical="center"/>
      <protection hidden="1"/>
    </xf>
    <xf numFmtId="0" fontId="7" fillId="18" borderId="27" xfId="0" applyFont="1" applyFill="1" applyBorder="1" applyAlignment="1" applyProtection="1">
      <alignment horizontal="center" vertical="center"/>
      <protection hidden="1"/>
    </xf>
    <xf numFmtId="0" fontId="7" fillId="18" borderId="28" xfId="0" applyFont="1" applyFill="1" applyBorder="1" applyAlignment="1" applyProtection="1">
      <alignment horizontal="center" vertical="center"/>
      <protection hidden="1"/>
    </xf>
    <xf numFmtId="0" fontId="7" fillId="19" borderId="29" xfId="0" applyFont="1" applyFill="1" applyBorder="1" applyAlignment="1" applyProtection="1">
      <alignment horizontal="center" vertical="center"/>
      <protection hidden="1"/>
    </xf>
    <xf numFmtId="0" fontId="7" fillId="19" borderId="27" xfId="0" applyFont="1" applyFill="1" applyBorder="1" applyAlignment="1" applyProtection="1">
      <alignment horizontal="center" vertical="center"/>
      <protection hidden="1"/>
    </xf>
    <xf numFmtId="0" fontId="7" fillId="19" borderId="28" xfId="0" applyFont="1" applyFill="1" applyBorder="1" applyAlignment="1" applyProtection="1">
      <alignment horizontal="center" vertical="center"/>
      <protection hidden="1"/>
    </xf>
    <xf numFmtId="0" fontId="7" fillId="35" borderId="66" xfId="0" applyFont="1" applyFill="1" applyBorder="1" applyAlignment="1" applyProtection="1">
      <alignment horizontal="center" vertical="center"/>
      <protection locked="0"/>
    </xf>
    <xf numFmtId="0" fontId="7" fillId="35" borderId="50" xfId="0" applyFont="1" applyFill="1" applyBorder="1" applyAlignment="1" applyProtection="1">
      <alignment horizontal="center" vertical="center"/>
      <protection locked="0"/>
    </xf>
    <xf numFmtId="49" fontId="0" fillId="4" borderId="14" xfId="0" applyNumberFormat="1" applyFill="1" applyBorder="1" applyAlignment="1" applyProtection="1">
      <alignment horizontal="center" vertical="center"/>
      <protection locked="0"/>
    </xf>
    <xf numFmtId="49" fontId="0" fillId="4" borderId="15" xfId="0" applyNumberFormat="1" applyFill="1" applyBorder="1" applyAlignment="1" applyProtection="1">
      <alignment horizontal="center" vertical="center"/>
      <protection locked="0"/>
    </xf>
    <xf numFmtId="49" fontId="0" fillId="4" borderId="38" xfId="0" applyNumberFormat="1" applyFill="1" applyBorder="1" applyAlignment="1" applyProtection="1">
      <alignment horizontal="center" vertical="center"/>
      <protection locked="0"/>
    </xf>
    <xf numFmtId="49" fontId="0" fillId="4" borderId="39" xfId="0" applyNumberFormat="1"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49" fontId="7" fillId="4" borderId="14" xfId="0" applyNumberFormat="1" applyFont="1" applyFill="1" applyBorder="1" applyAlignment="1" applyProtection="1">
      <alignment horizontal="center" vertical="center"/>
      <protection locked="0"/>
    </xf>
    <xf numFmtId="49" fontId="7" fillId="4" borderId="15" xfId="0" applyNumberFormat="1" applyFont="1" applyFill="1" applyBorder="1" applyAlignment="1" applyProtection="1">
      <alignment horizontal="center" vertical="center"/>
      <protection locked="0"/>
    </xf>
    <xf numFmtId="49" fontId="7" fillId="4" borderId="31" xfId="0" applyNumberFormat="1" applyFont="1" applyFill="1" applyBorder="1" applyAlignment="1" applyProtection="1">
      <alignment horizontal="center" vertical="center"/>
      <protection locked="0"/>
    </xf>
    <xf numFmtId="49" fontId="7" fillId="4" borderId="12" xfId="0" applyNumberFormat="1" applyFont="1" applyFill="1" applyBorder="1" applyAlignment="1" applyProtection="1">
      <alignment horizontal="center" vertical="center"/>
      <protection locked="0"/>
    </xf>
    <xf numFmtId="0" fontId="7" fillId="7" borderId="87" xfId="0" applyFont="1" applyFill="1" applyBorder="1" applyAlignment="1" applyProtection="1">
      <alignment horizontal="center" vertical="center"/>
      <protection hidden="1"/>
    </xf>
    <xf numFmtId="0" fontId="7" fillId="18" borderId="25" xfId="0" applyFont="1" applyFill="1" applyBorder="1" applyAlignment="1" applyProtection="1">
      <alignment horizontal="center" vertical="center"/>
      <protection hidden="1"/>
    </xf>
    <xf numFmtId="0" fontId="7" fillId="18" borderId="63" xfId="0" applyFont="1" applyFill="1" applyBorder="1" applyAlignment="1" applyProtection="1">
      <alignment horizontal="center" vertical="center"/>
      <protection hidden="1"/>
    </xf>
    <xf numFmtId="0" fontId="7" fillId="18" borderId="24" xfId="0" applyFont="1" applyFill="1" applyBorder="1" applyAlignment="1" applyProtection="1">
      <alignment horizontal="center" vertical="center"/>
      <protection hidden="1"/>
    </xf>
    <xf numFmtId="0" fontId="7" fillId="18" borderId="103" xfId="0" applyFont="1" applyFill="1" applyBorder="1" applyAlignment="1" applyProtection="1">
      <alignment horizontal="center" vertical="center"/>
      <protection hidden="1"/>
    </xf>
    <xf numFmtId="0" fontId="7" fillId="18" borderId="95" xfId="0" applyFont="1" applyFill="1" applyBorder="1" applyAlignment="1" applyProtection="1">
      <alignment horizontal="center" vertical="center"/>
      <protection hidden="1"/>
    </xf>
    <xf numFmtId="0" fontId="7" fillId="18" borderId="102" xfId="0" applyFont="1" applyFill="1" applyBorder="1" applyAlignment="1" applyProtection="1">
      <alignment horizontal="center" vertical="center"/>
      <protection hidden="1"/>
    </xf>
    <xf numFmtId="0" fontId="7" fillId="46" borderId="25" xfId="0" applyFont="1" applyFill="1" applyBorder="1" applyAlignment="1" applyProtection="1">
      <alignment horizontal="center" vertical="center"/>
      <protection hidden="1"/>
    </xf>
    <xf numFmtId="0" fontId="7" fillId="46" borderId="63" xfId="0" applyFont="1" applyFill="1" applyBorder="1" applyAlignment="1" applyProtection="1">
      <alignment horizontal="center" vertical="center"/>
      <protection hidden="1"/>
    </xf>
    <xf numFmtId="0" fontId="7" fillId="46" borderId="64" xfId="0" applyFont="1" applyFill="1" applyBorder="1" applyAlignment="1" applyProtection="1">
      <alignment horizontal="center" vertical="center"/>
      <protection hidden="1"/>
    </xf>
    <xf numFmtId="0" fontId="7" fillId="46" borderId="103" xfId="0" applyFont="1" applyFill="1" applyBorder="1" applyAlignment="1" applyProtection="1">
      <alignment horizontal="center" vertical="center"/>
      <protection hidden="1"/>
    </xf>
    <xf numFmtId="0" fontId="7" fillId="46" borderId="95" xfId="0" applyFont="1" applyFill="1" applyBorder="1" applyAlignment="1" applyProtection="1">
      <alignment horizontal="center" vertical="center"/>
      <protection hidden="1"/>
    </xf>
    <xf numFmtId="0" fontId="7" fillId="46" borderId="96" xfId="0" applyFont="1" applyFill="1" applyBorder="1" applyAlignment="1" applyProtection="1">
      <alignment horizontal="center" vertical="center"/>
      <protection hidden="1"/>
    </xf>
    <xf numFmtId="0" fontId="7" fillId="4" borderId="74"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wrapText="1"/>
      <protection locked="0"/>
    </xf>
    <xf numFmtId="0" fontId="7" fillId="20" borderId="4" xfId="0" applyFont="1" applyFill="1" applyBorder="1" applyAlignment="1" applyProtection="1">
      <alignment horizontal="center" vertical="center"/>
      <protection hidden="1"/>
    </xf>
    <xf numFmtId="0" fontId="7" fillId="20" borderId="6" xfId="0" applyFont="1" applyFill="1" applyBorder="1" applyAlignment="1" applyProtection="1">
      <alignment horizontal="center" vertical="center"/>
      <protection hidden="1"/>
    </xf>
    <xf numFmtId="0" fontId="7" fillId="28" borderId="4" xfId="0" applyFont="1" applyFill="1" applyBorder="1" applyAlignment="1" applyProtection="1">
      <alignment horizontal="center" vertical="center"/>
      <protection hidden="1"/>
    </xf>
    <xf numFmtId="0" fontId="7" fillId="28" borderId="5" xfId="0" applyFont="1" applyFill="1" applyBorder="1" applyAlignment="1" applyProtection="1">
      <alignment horizontal="center" vertical="center"/>
      <protection hidden="1"/>
    </xf>
    <xf numFmtId="0" fontId="7" fillId="28" borderId="58" xfId="0" applyFont="1" applyFill="1" applyBorder="1" applyAlignment="1" applyProtection="1">
      <alignment horizontal="center" vertical="center"/>
      <protection hidden="1"/>
    </xf>
    <xf numFmtId="0" fontId="7" fillId="20" borderId="57" xfId="0" applyFont="1" applyFill="1" applyBorder="1" applyAlignment="1" applyProtection="1">
      <alignment horizontal="center" vertical="center"/>
      <protection hidden="1"/>
    </xf>
    <xf numFmtId="10" fontId="8" fillId="0" borderId="5" xfId="2" applyNumberFormat="1" applyFont="1" applyBorder="1" applyAlignment="1" applyProtection="1">
      <alignment horizontal="center" vertical="center"/>
      <protection hidden="1"/>
    </xf>
    <xf numFmtId="10" fontId="8" fillId="0" borderId="58" xfId="2" applyNumberFormat="1" applyFont="1" applyBorder="1" applyAlignment="1" applyProtection="1">
      <alignment horizontal="center" vertical="center"/>
      <protection hidden="1"/>
    </xf>
    <xf numFmtId="10" fontId="8" fillId="2" borderId="5" xfId="2" applyNumberFormat="1" applyFont="1" applyFill="1" applyBorder="1" applyAlignment="1" applyProtection="1">
      <alignment horizontal="center" vertical="center"/>
      <protection hidden="1"/>
    </xf>
    <xf numFmtId="10" fontId="8" fillId="2" borderId="58" xfId="2" applyNumberFormat="1" applyFont="1" applyFill="1" applyBorder="1" applyAlignment="1" applyProtection="1">
      <alignment horizontal="center" vertical="center"/>
      <protection hidden="1"/>
    </xf>
    <xf numFmtId="0" fontId="7" fillId="4" borderId="73" xfId="0" applyFont="1" applyFill="1" applyBorder="1" applyAlignment="1" applyProtection="1">
      <alignment horizontal="center" vertical="center" wrapText="1"/>
      <protection locked="0"/>
    </xf>
    <xf numFmtId="0" fontId="7" fillId="20" borderId="34" xfId="0" applyFont="1" applyFill="1" applyBorder="1" applyAlignment="1" applyProtection="1">
      <alignment horizontal="center" vertical="center"/>
      <protection hidden="1"/>
    </xf>
    <xf numFmtId="0" fontId="7" fillId="20" borderId="33" xfId="0" applyFont="1" applyFill="1" applyBorder="1" applyAlignment="1" applyProtection="1">
      <alignment horizontal="center" vertical="center"/>
      <protection hidden="1"/>
    </xf>
    <xf numFmtId="0" fontId="7" fillId="28" borderId="34" xfId="0" applyFont="1" applyFill="1" applyBorder="1" applyAlignment="1" applyProtection="1">
      <alignment horizontal="center" vertical="center"/>
      <protection hidden="1"/>
    </xf>
    <xf numFmtId="0" fontId="7" fillId="28" borderId="72" xfId="0" applyFont="1" applyFill="1" applyBorder="1" applyAlignment="1" applyProtection="1">
      <alignment horizontal="center" vertical="center"/>
      <protection hidden="1"/>
    </xf>
    <xf numFmtId="0" fontId="7" fillId="28" borderId="73"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center" wrapText="1"/>
      <protection locked="0"/>
    </xf>
    <xf numFmtId="0" fontId="7" fillId="4" borderId="79" xfId="0" applyFont="1" applyFill="1" applyBorder="1" applyAlignment="1" applyProtection="1">
      <alignment horizontal="center" vertical="center" wrapText="1"/>
      <protection locked="0"/>
    </xf>
    <xf numFmtId="0" fontId="7" fillId="4" borderId="80" xfId="0"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protection locked="0"/>
    </xf>
    <xf numFmtId="0" fontId="7" fillId="4" borderId="86" xfId="0" applyFont="1" applyFill="1" applyBorder="1" applyAlignment="1" applyProtection="1">
      <alignment horizontal="center" vertical="center" wrapText="1"/>
      <protection locked="0"/>
    </xf>
    <xf numFmtId="0" fontId="7" fillId="4" borderId="87" xfId="0" applyFont="1" applyFill="1" applyBorder="1" applyAlignment="1" applyProtection="1">
      <alignment horizontal="center" vertical="center" wrapText="1"/>
      <protection locked="0"/>
    </xf>
    <xf numFmtId="0" fontId="7" fillId="4" borderId="62" xfId="0" applyFont="1" applyFill="1" applyBorder="1" applyAlignment="1" applyProtection="1">
      <alignment horizontal="center" vertical="center" wrapText="1"/>
      <protection locked="0"/>
    </xf>
    <xf numFmtId="0" fontId="7" fillId="4" borderId="63"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10" fontId="7" fillId="7" borderId="27" xfId="2" applyNumberFormat="1" applyFont="1" applyFill="1" applyBorder="1" applyAlignment="1" applyProtection="1">
      <alignment horizontal="center" vertical="center"/>
      <protection hidden="1"/>
    </xf>
    <xf numFmtId="44" fontId="7" fillId="7" borderId="29" xfId="1" applyFont="1" applyFill="1" applyBorder="1" applyAlignment="1" applyProtection="1">
      <alignment horizontal="center" vertical="center"/>
      <protection hidden="1"/>
    </xf>
    <xf numFmtId="44" fontId="7" fillId="7" borderId="27" xfId="1" applyFont="1" applyFill="1" applyBorder="1" applyAlignment="1" applyProtection="1">
      <alignment horizontal="center" vertical="center"/>
      <protection hidden="1"/>
    </xf>
    <xf numFmtId="0" fontId="7" fillId="7" borderId="97" xfId="0" applyFont="1" applyFill="1" applyBorder="1" applyAlignment="1" applyProtection="1">
      <alignment horizontal="center" vertical="center"/>
      <protection hidden="1"/>
    </xf>
    <xf numFmtId="0" fontId="7" fillId="7" borderId="98" xfId="0" applyFont="1" applyFill="1" applyBorder="1" applyAlignment="1" applyProtection="1">
      <alignment horizontal="center" vertical="center"/>
      <protection hidden="1"/>
    </xf>
    <xf numFmtId="0" fontId="7" fillId="7" borderId="100" xfId="0" applyFont="1" applyFill="1" applyBorder="1" applyAlignment="1" applyProtection="1">
      <alignment horizontal="center" vertical="center"/>
      <protection hidden="1"/>
    </xf>
    <xf numFmtId="0" fontId="7" fillId="20" borderId="71" xfId="0" applyFont="1" applyFill="1" applyBorder="1" applyAlignment="1" applyProtection="1">
      <alignment horizontal="center" vertical="center"/>
      <protection hidden="1"/>
    </xf>
    <xf numFmtId="0" fontId="7" fillId="28" borderId="113" xfId="0" applyFont="1" applyFill="1" applyBorder="1" applyAlignment="1" applyProtection="1">
      <alignment horizontal="center" vertical="center"/>
      <protection hidden="1"/>
    </xf>
    <xf numFmtId="0" fontId="7" fillId="28" borderId="79" xfId="0" applyFont="1" applyFill="1" applyBorder="1" applyAlignment="1" applyProtection="1">
      <alignment horizontal="center" vertical="center"/>
      <protection hidden="1"/>
    </xf>
    <xf numFmtId="0" fontId="7" fillId="28" borderId="80" xfId="0" applyFont="1" applyFill="1" applyBorder="1" applyAlignment="1" applyProtection="1">
      <alignment horizontal="center" vertical="center"/>
      <protection hidden="1"/>
    </xf>
    <xf numFmtId="0" fontId="7" fillId="28" borderId="53" xfId="0" applyFont="1" applyFill="1" applyBorder="1" applyAlignment="1" applyProtection="1">
      <alignment horizontal="center" vertical="center"/>
      <protection hidden="1"/>
    </xf>
    <xf numFmtId="0" fontId="7" fillId="28" borderId="86" xfId="0" applyFont="1" applyFill="1" applyBorder="1" applyAlignment="1" applyProtection="1">
      <alignment horizontal="center" vertical="center"/>
      <protection hidden="1"/>
    </xf>
    <xf numFmtId="0" fontId="7" fillId="28" borderId="87" xfId="0" applyFont="1" applyFill="1" applyBorder="1" applyAlignment="1" applyProtection="1">
      <alignment horizontal="center" vertical="center"/>
      <protection hidden="1"/>
    </xf>
    <xf numFmtId="0" fontId="7" fillId="28" borderId="25" xfId="0" applyFont="1" applyFill="1" applyBorder="1" applyAlignment="1" applyProtection="1">
      <alignment horizontal="center" vertical="center"/>
      <protection hidden="1"/>
    </xf>
    <xf numFmtId="0" fontId="7" fillId="28" borderId="63" xfId="0" applyFont="1" applyFill="1" applyBorder="1" applyAlignment="1" applyProtection="1">
      <alignment horizontal="center" vertical="center"/>
      <protection hidden="1"/>
    </xf>
    <xf numFmtId="0" fontId="7" fillId="28" borderId="64" xfId="0" applyFont="1" applyFill="1" applyBorder="1" applyAlignment="1" applyProtection="1">
      <alignment horizontal="center" vertical="center"/>
      <protection hidden="1"/>
    </xf>
    <xf numFmtId="0" fontId="8" fillId="7" borderId="17" xfId="0" applyFont="1" applyFill="1" applyBorder="1" applyAlignment="1" applyProtection="1">
      <alignment horizontal="center" vertical="center"/>
      <protection hidden="1"/>
    </xf>
    <xf numFmtId="0" fontId="8" fillId="7" borderId="10" xfId="0" applyFont="1" applyFill="1" applyBorder="1" applyAlignment="1" applyProtection="1">
      <alignment horizontal="center" vertical="center"/>
      <protection hidden="1"/>
    </xf>
    <xf numFmtId="0" fontId="8" fillId="7" borderId="18" xfId="0" applyFont="1" applyFill="1" applyBorder="1" applyAlignment="1" applyProtection="1">
      <alignment horizontal="center" vertical="center"/>
      <protection hidden="1"/>
    </xf>
    <xf numFmtId="0" fontId="7" fillId="20" borderId="113" xfId="0" applyFont="1" applyFill="1" applyBorder="1" applyAlignment="1" applyProtection="1">
      <alignment horizontal="center" vertical="center"/>
      <protection hidden="1"/>
    </xf>
    <xf numFmtId="0" fontId="7" fillId="20" borderId="46" xfId="0" applyFont="1" applyFill="1" applyBorder="1" applyAlignment="1" applyProtection="1">
      <alignment horizontal="center" vertical="center"/>
      <protection hidden="1"/>
    </xf>
    <xf numFmtId="0" fontId="7" fillId="20" borderId="53" xfId="0" applyFont="1" applyFill="1" applyBorder="1" applyAlignment="1" applyProtection="1">
      <alignment horizontal="center" vertical="center"/>
      <protection hidden="1"/>
    </xf>
    <xf numFmtId="0" fontId="7" fillId="20" borderId="51" xfId="0" applyFont="1" applyFill="1" applyBorder="1" applyAlignment="1" applyProtection="1">
      <alignment horizontal="center" vertical="center"/>
      <protection hidden="1"/>
    </xf>
    <xf numFmtId="0" fontId="7" fillId="20" borderId="25" xfId="0" applyFont="1" applyFill="1" applyBorder="1" applyAlignment="1" applyProtection="1">
      <alignment horizontal="center" vertical="center"/>
      <protection hidden="1"/>
    </xf>
    <xf numFmtId="0" fontId="7" fillId="20" borderId="24" xfId="0" applyFont="1" applyFill="1" applyBorder="1" applyAlignment="1" applyProtection="1">
      <alignment horizontal="center" vertical="center"/>
      <protection hidden="1"/>
    </xf>
    <xf numFmtId="44" fontId="7" fillId="7" borderId="97" xfId="1" applyFont="1" applyFill="1" applyBorder="1" applyAlignment="1" applyProtection="1">
      <alignment horizontal="center" vertical="center"/>
      <protection hidden="1"/>
    </xf>
    <xf numFmtId="44" fontId="7" fillId="7" borderId="98" xfId="1" applyFont="1" applyFill="1" applyBorder="1" applyAlignment="1" applyProtection="1">
      <alignment horizontal="center" vertical="center"/>
      <protection hidden="1"/>
    </xf>
    <xf numFmtId="44" fontId="7" fillId="7" borderId="100" xfId="1" applyFont="1" applyFill="1" applyBorder="1" applyAlignment="1" applyProtection="1">
      <alignment horizontal="center" vertical="center"/>
      <protection hidden="1"/>
    </xf>
    <xf numFmtId="0" fontId="8" fillId="5" borderId="4" xfId="0" applyFont="1" applyFill="1" applyBorder="1" applyAlignment="1" applyProtection="1">
      <alignment horizontal="center" vertical="center" wrapText="1"/>
      <protection hidden="1"/>
    </xf>
    <xf numFmtId="0" fontId="8" fillId="2" borderId="69" xfId="0" applyFont="1" applyFill="1" applyBorder="1" applyAlignment="1" applyProtection="1">
      <alignment horizontal="center" vertical="center"/>
      <protection hidden="1"/>
    </xf>
    <xf numFmtId="0" fontId="8" fillId="2" borderId="70" xfId="0" applyFont="1" applyFill="1" applyBorder="1" applyAlignment="1" applyProtection="1">
      <alignment horizontal="center" vertical="center"/>
      <protection hidden="1"/>
    </xf>
    <xf numFmtId="10" fontId="8" fillId="0" borderId="57" xfId="2" applyNumberFormat="1" applyFont="1" applyBorder="1" applyAlignment="1" applyProtection="1">
      <alignment horizontal="center" vertical="center"/>
      <protection hidden="1"/>
    </xf>
    <xf numFmtId="10" fontId="8" fillId="2" borderId="68" xfId="2" applyNumberFormat="1" applyFont="1" applyFill="1" applyBorder="1" applyAlignment="1" applyProtection="1">
      <alignment horizontal="center" vertical="center"/>
      <protection hidden="1"/>
    </xf>
    <xf numFmtId="10" fontId="8" fillId="2" borderId="69" xfId="2" applyNumberFormat="1" applyFont="1" applyFill="1" applyBorder="1" applyAlignment="1" applyProtection="1">
      <alignment horizontal="center" vertical="center"/>
      <protection hidden="1"/>
    </xf>
    <xf numFmtId="10" fontId="8" fillId="0" borderId="54" xfId="2" applyNumberFormat="1" applyFont="1" applyBorder="1" applyAlignment="1" applyProtection="1">
      <alignment horizontal="center" vertical="center"/>
      <protection hidden="1"/>
    </xf>
    <xf numFmtId="10" fontId="8" fillId="0" borderId="55" xfId="2" applyNumberFormat="1" applyFont="1" applyBorder="1" applyAlignment="1" applyProtection="1">
      <alignment horizontal="center" vertical="center"/>
      <protection hidden="1"/>
    </xf>
    <xf numFmtId="10" fontId="8" fillId="2" borderId="57" xfId="2" applyNumberFormat="1" applyFont="1" applyFill="1" applyBorder="1" applyAlignment="1" applyProtection="1">
      <alignment horizontal="center" vertical="center"/>
      <protection hidden="1"/>
    </xf>
    <xf numFmtId="10" fontId="8" fillId="0" borderId="56" xfId="2" applyNumberFormat="1" applyFont="1" applyBorder="1" applyAlignment="1" applyProtection="1">
      <alignment horizontal="center" vertical="center"/>
      <protection hidden="1"/>
    </xf>
    <xf numFmtId="0" fontId="8" fillId="5" borderId="82" xfId="0" applyFont="1" applyFill="1" applyBorder="1" applyAlignment="1" applyProtection="1">
      <alignment horizontal="center" vertical="center"/>
      <protection hidden="1"/>
    </xf>
    <xf numFmtId="0" fontId="8" fillId="5" borderId="83" xfId="0" applyFont="1" applyFill="1" applyBorder="1" applyAlignment="1" applyProtection="1">
      <alignment horizontal="center" vertical="center"/>
      <protection hidden="1"/>
    </xf>
    <xf numFmtId="0" fontId="8" fillId="5" borderId="84" xfId="0" applyFont="1" applyFill="1" applyBorder="1" applyAlignment="1" applyProtection="1">
      <alignment horizontal="center" vertical="center"/>
      <protection hidden="1"/>
    </xf>
    <xf numFmtId="9" fontId="8" fillId="0" borderId="19" xfId="2" applyFont="1" applyBorder="1" applyAlignment="1" applyProtection="1">
      <alignment horizontal="center" vertical="center"/>
      <protection hidden="1"/>
    </xf>
    <xf numFmtId="9" fontId="8" fillId="0" borderId="15" xfId="2" applyFont="1" applyBorder="1" applyAlignment="1" applyProtection="1">
      <alignment horizontal="center" vertical="center"/>
      <protection hidden="1"/>
    </xf>
    <xf numFmtId="9" fontId="8" fillId="2" borderId="15" xfId="2" applyFont="1" applyFill="1" applyBorder="1" applyAlignment="1" applyProtection="1">
      <alignment horizontal="center" vertical="center"/>
      <protection hidden="1"/>
    </xf>
    <xf numFmtId="9" fontId="8" fillId="2" borderId="16" xfId="2" applyFont="1" applyFill="1" applyBorder="1" applyAlignment="1" applyProtection="1">
      <alignment horizontal="center" vertical="center"/>
      <protection hidden="1"/>
    </xf>
    <xf numFmtId="0" fontId="8" fillId="7" borderId="47"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top" wrapText="1"/>
      <protection locked="0"/>
    </xf>
    <xf numFmtId="0" fontId="7" fillId="4" borderId="79" xfId="0" applyFont="1" applyFill="1" applyBorder="1" applyAlignment="1" applyProtection="1">
      <alignment horizontal="center" vertical="top" wrapText="1"/>
      <protection locked="0"/>
    </xf>
    <xf numFmtId="0" fontId="7" fillId="4" borderId="80" xfId="0" applyFont="1" applyFill="1" applyBorder="1" applyAlignment="1" applyProtection="1">
      <alignment horizontal="center" vertical="top" wrapText="1"/>
      <protection locked="0"/>
    </xf>
    <xf numFmtId="0" fontId="7" fillId="4" borderId="68" xfId="0" applyFont="1" applyFill="1" applyBorder="1" applyAlignment="1" applyProtection="1">
      <alignment horizontal="center" vertical="top" wrapText="1"/>
      <protection locked="0"/>
    </xf>
    <xf numFmtId="0" fontId="7" fillId="4" borderId="69" xfId="0" applyFont="1" applyFill="1" applyBorder="1" applyAlignment="1" applyProtection="1">
      <alignment horizontal="center" vertical="top" wrapText="1"/>
      <protection locked="0"/>
    </xf>
    <xf numFmtId="0" fontId="7" fillId="4" borderId="70" xfId="0" applyFont="1" applyFill="1" applyBorder="1" applyAlignment="1" applyProtection="1">
      <alignment horizontal="center" vertical="top" wrapText="1"/>
      <protection locked="0"/>
    </xf>
    <xf numFmtId="0" fontId="7" fillId="0" borderId="6" xfId="0" applyFont="1" applyBorder="1" applyAlignment="1" applyProtection="1">
      <alignment horizontal="center" vertical="center"/>
      <protection hidden="1"/>
    </xf>
    <xf numFmtId="0" fontId="7" fillId="20" borderId="10" xfId="0" applyFont="1" applyFill="1" applyBorder="1" applyAlignment="1" applyProtection="1">
      <alignment horizontal="center" vertical="center"/>
      <protection hidden="1"/>
    </xf>
    <xf numFmtId="0" fontId="8" fillId="10" borderId="54" xfId="0" applyFont="1" applyFill="1" applyBorder="1" applyAlignment="1" applyProtection="1">
      <alignment horizontal="left" vertical="center" indent="1"/>
      <protection hidden="1"/>
    </xf>
    <xf numFmtId="0" fontId="8" fillId="10" borderId="55" xfId="0" applyFont="1" applyFill="1" applyBorder="1" applyAlignment="1" applyProtection="1">
      <alignment horizontal="left" vertical="center" indent="1"/>
      <protection hidden="1"/>
    </xf>
    <xf numFmtId="0" fontId="8" fillId="10" borderId="56" xfId="0" applyFont="1" applyFill="1" applyBorder="1" applyAlignment="1" applyProtection="1">
      <alignment horizontal="left" vertical="center" indent="1"/>
      <protection hidden="1"/>
    </xf>
    <xf numFmtId="0" fontId="8" fillId="0" borderId="94" xfId="0" applyFont="1" applyBorder="1" applyAlignment="1" applyProtection="1">
      <alignment horizontal="left" vertical="center" indent="2"/>
      <protection hidden="1"/>
    </xf>
    <xf numFmtId="0" fontId="8" fillId="0" borderId="95" xfId="0" applyFont="1" applyBorder="1" applyAlignment="1" applyProtection="1">
      <alignment horizontal="left" vertical="center" indent="2"/>
      <protection hidden="1"/>
    </xf>
    <xf numFmtId="0" fontId="8" fillId="0" borderId="96" xfId="0" applyFont="1" applyBorder="1" applyAlignment="1" applyProtection="1">
      <alignment horizontal="left" vertical="center" indent="2"/>
      <protection hidden="1"/>
    </xf>
    <xf numFmtId="0" fontId="7" fillId="0" borderId="102" xfId="0" applyFont="1" applyBorder="1" applyAlignment="1" applyProtection="1">
      <alignment horizontal="center" vertical="center"/>
      <protection hidden="1"/>
    </xf>
    <xf numFmtId="0" fontId="7" fillId="0" borderId="111" xfId="0" applyFont="1" applyBorder="1" applyAlignment="1" applyProtection="1">
      <alignment horizontal="center" vertical="center"/>
      <protection hidden="1"/>
    </xf>
    <xf numFmtId="0" fontId="7" fillId="7" borderId="111" xfId="0" applyFont="1" applyFill="1" applyBorder="1" applyAlignment="1" applyProtection="1">
      <alignment horizontal="center" vertical="center"/>
      <protection hidden="1"/>
    </xf>
    <xf numFmtId="0" fontId="7" fillId="0" borderId="33" xfId="0" applyFont="1" applyBorder="1" applyAlignment="1" applyProtection="1">
      <alignment horizontal="center" vertical="center"/>
      <protection hidden="1"/>
    </xf>
    <xf numFmtId="0" fontId="6" fillId="20" borderId="27" xfId="0" applyFont="1" applyFill="1" applyBorder="1" applyAlignment="1" applyProtection="1">
      <alignment horizontal="center" vertical="center"/>
      <protection hidden="1"/>
    </xf>
    <xf numFmtId="0" fontId="6" fillId="20" borderId="30" xfId="0" applyFont="1" applyFill="1" applyBorder="1" applyAlignment="1" applyProtection="1">
      <alignment horizontal="center" vertical="center"/>
      <protection hidden="1"/>
    </xf>
    <xf numFmtId="0" fontId="7" fillId="4" borderId="74" xfId="0" applyFont="1" applyFill="1" applyBorder="1" applyAlignment="1" applyProtection="1">
      <alignment horizontal="center" vertical="top" wrapText="1"/>
      <protection locked="0"/>
    </xf>
    <xf numFmtId="0" fontId="7" fillId="4" borderId="0" xfId="0" applyFont="1" applyFill="1" applyAlignment="1" applyProtection="1">
      <alignment horizontal="center" vertical="top" wrapText="1"/>
      <protection locked="0"/>
    </xf>
    <xf numFmtId="0" fontId="7" fillId="4" borderId="75" xfId="0" applyFont="1" applyFill="1" applyBorder="1" applyAlignment="1" applyProtection="1">
      <alignment horizontal="center" vertical="top" wrapText="1"/>
      <protection locked="0"/>
    </xf>
    <xf numFmtId="0" fontId="8" fillId="0" borderId="85" xfId="0" applyFont="1" applyBorder="1" applyAlignment="1" applyProtection="1">
      <alignment horizontal="left" vertical="center" indent="1"/>
      <protection hidden="1"/>
    </xf>
    <xf numFmtId="0" fontId="8" fillId="0" borderId="86" xfId="0" applyFont="1" applyBorder="1" applyAlignment="1" applyProtection="1">
      <alignment horizontal="left" vertical="center" indent="1"/>
      <protection hidden="1"/>
    </xf>
    <xf numFmtId="0" fontId="8" fillId="0" borderId="87" xfId="0" applyFont="1" applyBorder="1" applyAlignment="1" applyProtection="1">
      <alignment horizontal="left" vertical="center" indent="1"/>
      <protection hidden="1"/>
    </xf>
    <xf numFmtId="0" fontId="7" fillId="0" borderId="85" xfId="0" applyFont="1" applyBorder="1" applyAlignment="1" applyProtection="1">
      <alignment horizontal="center" vertical="center"/>
      <protection hidden="1"/>
    </xf>
    <xf numFmtId="0" fontId="6" fillId="20" borderId="53" xfId="0" applyFont="1" applyFill="1" applyBorder="1" applyAlignment="1" applyProtection="1">
      <alignment horizontal="center" vertical="center"/>
      <protection hidden="1"/>
    </xf>
    <xf numFmtId="0" fontId="6" fillId="20" borderId="86" xfId="0" applyFont="1" applyFill="1" applyBorder="1" applyAlignment="1" applyProtection="1">
      <alignment horizontal="center" vertical="center"/>
      <protection hidden="1"/>
    </xf>
    <xf numFmtId="0" fontId="6" fillId="20" borderId="87" xfId="0" applyFont="1" applyFill="1" applyBorder="1" applyAlignment="1" applyProtection="1">
      <alignment horizontal="center" vertical="center"/>
      <protection hidden="1"/>
    </xf>
    <xf numFmtId="0" fontId="8" fillId="0" borderId="57" xfId="0" applyFont="1" applyBorder="1" applyAlignment="1" applyProtection="1">
      <alignment horizontal="left" vertical="center" indent="1"/>
      <protection hidden="1"/>
    </xf>
    <xf numFmtId="0" fontId="8" fillId="0" borderId="5" xfId="0" applyFont="1" applyBorder="1" applyAlignment="1" applyProtection="1">
      <alignment horizontal="left" vertical="center" indent="1"/>
      <protection hidden="1"/>
    </xf>
    <xf numFmtId="0" fontId="8" fillId="0" borderId="58" xfId="0" applyFont="1" applyBorder="1" applyAlignment="1" applyProtection="1">
      <alignment horizontal="left" vertical="center" indent="1"/>
      <protection hidden="1"/>
    </xf>
    <xf numFmtId="0" fontId="6" fillId="0" borderId="57"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20" borderId="4" xfId="0" applyFont="1" applyFill="1" applyBorder="1" applyAlignment="1" applyProtection="1">
      <alignment horizontal="center" vertical="center"/>
      <protection hidden="1"/>
    </xf>
    <xf numFmtId="0" fontId="6" fillId="20" borderId="5" xfId="0" applyFont="1" applyFill="1" applyBorder="1" applyAlignment="1" applyProtection="1">
      <alignment horizontal="center" vertical="center"/>
      <protection hidden="1"/>
    </xf>
    <xf numFmtId="0" fontId="6" fillId="20" borderId="58" xfId="0" applyFont="1" applyFill="1" applyBorder="1" applyAlignment="1" applyProtection="1">
      <alignment horizontal="center" vertical="center"/>
      <protection hidden="1"/>
    </xf>
    <xf numFmtId="0" fontId="6" fillId="20" borderId="25" xfId="0" applyFont="1" applyFill="1" applyBorder="1" applyAlignment="1" applyProtection="1">
      <alignment horizontal="center" vertical="center"/>
      <protection hidden="1"/>
    </xf>
    <xf numFmtId="0" fontId="6" fillId="20" borderId="63" xfId="0" applyFont="1" applyFill="1" applyBorder="1" applyAlignment="1" applyProtection="1">
      <alignment horizontal="center" vertical="center"/>
      <protection hidden="1"/>
    </xf>
    <xf numFmtId="0" fontId="6" fillId="20" borderId="64" xfId="0" applyFont="1" applyFill="1" applyBorder="1" applyAlignment="1" applyProtection="1">
      <alignment horizontal="center" vertical="center"/>
      <protection hidden="1"/>
    </xf>
    <xf numFmtId="0" fontId="6" fillId="20" borderId="130" xfId="0" applyFont="1" applyFill="1" applyBorder="1" applyAlignment="1" applyProtection="1">
      <alignment horizontal="center" vertical="center"/>
      <protection hidden="1"/>
    </xf>
    <xf numFmtId="0" fontId="6" fillId="20" borderId="129" xfId="0" applyFont="1" applyFill="1" applyBorder="1" applyAlignment="1" applyProtection="1">
      <alignment horizontal="center" vertical="center"/>
      <protection hidden="1"/>
    </xf>
    <xf numFmtId="0" fontId="6" fillId="20" borderId="132" xfId="0" applyFont="1" applyFill="1" applyBorder="1" applyAlignment="1" applyProtection="1">
      <alignment horizontal="center" vertical="center"/>
      <protection hidden="1"/>
    </xf>
    <xf numFmtId="0" fontId="8" fillId="7" borderId="152" xfId="0" applyFont="1" applyFill="1" applyBorder="1" applyAlignment="1" applyProtection="1">
      <alignment horizontal="right" vertical="center" indent="1"/>
      <protection hidden="1"/>
    </xf>
    <xf numFmtId="0" fontId="8" fillId="7" borderId="129" xfId="0" applyFont="1" applyFill="1" applyBorder="1" applyAlignment="1" applyProtection="1">
      <alignment horizontal="right" vertical="center" indent="1"/>
      <protection hidden="1"/>
    </xf>
    <xf numFmtId="0" fontId="8" fillId="7" borderId="132" xfId="0" applyFont="1" applyFill="1" applyBorder="1" applyAlignment="1" applyProtection="1">
      <alignment horizontal="right" vertical="center" indent="1"/>
      <protection hidden="1"/>
    </xf>
    <xf numFmtId="0" fontId="6" fillId="7" borderId="152" xfId="0" applyFont="1" applyFill="1" applyBorder="1" applyAlignment="1" applyProtection="1">
      <alignment horizontal="center" vertical="center"/>
      <protection hidden="1"/>
    </xf>
    <xf numFmtId="0" fontId="6" fillId="7" borderId="129" xfId="0" applyFont="1" applyFill="1" applyBorder="1" applyAlignment="1" applyProtection="1">
      <alignment horizontal="center" vertical="center"/>
      <protection hidden="1"/>
    </xf>
    <xf numFmtId="0" fontId="6" fillId="7" borderId="131" xfId="0" applyFont="1" applyFill="1" applyBorder="1" applyAlignment="1" applyProtection="1">
      <alignment horizontal="center" vertical="center"/>
      <protection hidden="1"/>
    </xf>
    <xf numFmtId="0" fontId="6" fillId="7" borderId="153" xfId="0" applyFont="1" applyFill="1" applyBorder="1" applyAlignment="1" applyProtection="1">
      <alignment horizontal="center" vertical="center"/>
      <protection hidden="1"/>
    </xf>
    <xf numFmtId="0" fontId="6" fillId="7" borderId="145" xfId="0" applyFont="1" applyFill="1" applyBorder="1" applyAlignment="1" applyProtection="1">
      <alignment horizontal="center" vertical="center"/>
      <protection hidden="1"/>
    </xf>
    <xf numFmtId="0" fontId="6" fillId="7" borderId="147" xfId="0" applyFont="1" applyFill="1" applyBorder="1" applyAlignment="1" applyProtection="1">
      <alignment horizontal="center" vertical="center"/>
      <protection hidden="1"/>
    </xf>
    <xf numFmtId="0" fontId="6" fillId="0" borderId="62" xfId="0" applyFont="1" applyBorder="1" applyAlignment="1" applyProtection="1">
      <alignment horizontal="center" vertical="center"/>
      <protection hidden="1"/>
    </xf>
    <xf numFmtId="0" fontId="6" fillId="0" borderId="63"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8" fillId="0" borderId="71" xfId="0" applyFont="1" applyBorder="1" applyAlignment="1" applyProtection="1">
      <alignment horizontal="left" vertical="center" indent="1"/>
      <protection hidden="1"/>
    </xf>
    <xf numFmtId="0" fontId="8" fillId="0" borderId="72" xfId="0" applyFont="1" applyBorder="1" applyAlignment="1" applyProtection="1">
      <alignment horizontal="left" vertical="center" indent="1"/>
      <protection hidden="1"/>
    </xf>
    <xf numFmtId="0" fontId="8" fillId="0" borderId="73" xfId="0" applyFont="1" applyBorder="1" applyAlignment="1" applyProtection="1">
      <alignment horizontal="left" vertical="center" indent="1"/>
      <protection hidden="1"/>
    </xf>
    <xf numFmtId="0" fontId="8" fillId="7" borderId="68" xfId="0" applyFont="1" applyFill="1" applyBorder="1" applyAlignment="1" applyProtection="1">
      <alignment horizontal="right" vertical="center" indent="1"/>
      <protection hidden="1"/>
    </xf>
    <xf numFmtId="0" fontId="8" fillId="7" borderId="69" xfId="0" applyFont="1" applyFill="1" applyBorder="1" applyAlignment="1" applyProtection="1">
      <alignment horizontal="right" vertical="center" indent="1"/>
      <protection hidden="1"/>
    </xf>
    <xf numFmtId="0" fontId="8" fillId="7" borderId="70" xfId="0" applyFont="1" applyFill="1" applyBorder="1" applyAlignment="1" applyProtection="1">
      <alignment horizontal="right" vertical="center" indent="1"/>
      <protection hidden="1"/>
    </xf>
    <xf numFmtId="0" fontId="6" fillId="7" borderId="29" xfId="0" applyFont="1" applyFill="1" applyBorder="1" applyAlignment="1" applyProtection="1">
      <alignment horizontal="center" vertical="center"/>
      <protection hidden="1"/>
    </xf>
    <xf numFmtId="0" fontId="8" fillId="0" borderId="71" xfId="0" applyFont="1" applyBorder="1" applyAlignment="1" applyProtection="1">
      <alignment horizontal="left" vertical="center" wrapText="1" indent="2"/>
      <protection hidden="1"/>
    </xf>
    <xf numFmtId="0" fontId="8" fillId="0" borderId="72" xfId="0" applyFont="1" applyBorder="1" applyAlignment="1" applyProtection="1">
      <alignment horizontal="left" vertical="center" wrapText="1" indent="2"/>
      <protection hidden="1"/>
    </xf>
    <xf numFmtId="0" fontId="8" fillId="0" borderId="73" xfId="0" applyFont="1" applyBorder="1" applyAlignment="1" applyProtection="1">
      <alignment horizontal="left" vertical="center" wrapText="1" indent="2"/>
      <protection hidden="1"/>
    </xf>
    <xf numFmtId="0" fontId="8" fillId="0" borderId="62" xfId="0" applyFont="1" applyBorder="1" applyAlignment="1" applyProtection="1">
      <alignment horizontal="left" vertical="center" wrapText="1" indent="2"/>
      <protection hidden="1"/>
    </xf>
    <xf numFmtId="0" fontId="8" fillId="0" borderId="63" xfId="0" applyFont="1" applyBorder="1" applyAlignment="1" applyProtection="1">
      <alignment horizontal="left" vertical="center" wrapText="1" indent="2"/>
      <protection hidden="1"/>
    </xf>
    <xf numFmtId="0" fontId="8" fillId="0" borderId="64" xfId="0" applyFont="1" applyBorder="1" applyAlignment="1" applyProtection="1">
      <alignment horizontal="left" vertical="center" wrapText="1" indent="2"/>
      <protection hidden="1"/>
    </xf>
    <xf numFmtId="0" fontId="8" fillId="0" borderId="85" xfId="0" applyFont="1" applyBorder="1" applyAlignment="1" applyProtection="1">
      <alignment horizontal="left" vertical="center" wrapText="1" indent="2"/>
      <protection hidden="1"/>
    </xf>
    <xf numFmtId="0" fontId="8" fillId="0" borderId="86" xfId="0" applyFont="1" applyBorder="1" applyAlignment="1" applyProtection="1">
      <alignment horizontal="left" vertical="center" wrapText="1" indent="2"/>
      <protection hidden="1"/>
    </xf>
    <xf numFmtId="0" fontId="8" fillId="0" borderId="87" xfId="0" applyFont="1" applyBorder="1" applyAlignment="1" applyProtection="1">
      <alignment horizontal="left" vertical="center" wrapText="1" indent="2"/>
      <protection hidden="1"/>
    </xf>
    <xf numFmtId="0" fontId="7" fillId="0" borderId="62" xfId="0" applyFont="1" applyBorder="1" applyAlignment="1" applyProtection="1">
      <alignment horizontal="center" vertical="center"/>
      <protection hidden="1"/>
    </xf>
    <xf numFmtId="0" fontId="7" fillId="20" borderId="12" xfId="0" applyFont="1" applyFill="1" applyBorder="1" applyAlignment="1" applyProtection="1">
      <alignment horizontal="center" vertical="center"/>
      <protection hidden="1"/>
    </xf>
    <xf numFmtId="0" fontId="7" fillId="20" borderId="32" xfId="0" applyFont="1" applyFill="1" applyBorder="1" applyAlignment="1" applyProtection="1">
      <alignment horizontal="center" vertical="center"/>
      <protection hidden="1"/>
    </xf>
    <xf numFmtId="0" fontId="8" fillId="7" borderId="26" xfId="0" applyFont="1" applyFill="1" applyBorder="1" applyAlignment="1" applyProtection="1">
      <alignment horizontal="right" vertical="center" indent="1"/>
      <protection hidden="1"/>
    </xf>
    <xf numFmtId="0" fontId="8" fillId="7" borderId="27" xfId="0" applyFont="1" applyFill="1" applyBorder="1" applyAlignment="1" applyProtection="1">
      <alignment horizontal="right" vertical="center" indent="1"/>
      <protection hidden="1"/>
    </xf>
    <xf numFmtId="0" fontId="8" fillId="7" borderId="28" xfId="0" applyFont="1" applyFill="1" applyBorder="1" applyAlignment="1" applyProtection="1">
      <alignment horizontal="right" vertical="center" indent="1"/>
      <protection hidden="1"/>
    </xf>
    <xf numFmtId="0" fontId="6" fillId="7" borderId="97" xfId="0" applyFont="1" applyFill="1" applyBorder="1" applyAlignment="1" applyProtection="1">
      <alignment horizontal="center" vertical="center"/>
      <protection hidden="1"/>
    </xf>
    <xf numFmtId="0" fontId="6" fillId="7" borderId="98" xfId="0" applyFont="1" applyFill="1" applyBorder="1" applyAlignment="1" applyProtection="1">
      <alignment horizontal="center" vertical="center"/>
      <protection hidden="1"/>
    </xf>
    <xf numFmtId="0" fontId="6" fillId="7" borderId="100" xfId="0" applyFont="1" applyFill="1" applyBorder="1" applyAlignment="1" applyProtection="1">
      <alignment horizontal="center" vertical="center"/>
      <protection hidden="1"/>
    </xf>
    <xf numFmtId="0" fontId="8" fillId="8" borderId="26" xfId="0" applyFont="1" applyFill="1" applyBorder="1" applyAlignment="1" applyProtection="1">
      <alignment horizontal="right" vertical="center" indent="1"/>
      <protection hidden="1"/>
    </xf>
    <xf numFmtId="0" fontId="8" fillId="8" borderId="27" xfId="0" applyFont="1" applyFill="1" applyBorder="1" applyAlignment="1" applyProtection="1">
      <alignment horizontal="right" vertical="center" indent="1"/>
      <protection hidden="1"/>
    </xf>
    <xf numFmtId="0" fontId="8" fillId="8" borderId="28" xfId="0" applyFont="1" applyFill="1" applyBorder="1" applyAlignment="1" applyProtection="1">
      <alignment horizontal="right" vertical="center" indent="1"/>
      <protection hidden="1"/>
    </xf>
    <xf numFmtId="0" fontId="6" fillId="8" borderId="9" xfId="0" applyFont="1" applyFill="1" applyBorder="1" applyAlignment="1" applyProtection="1">
      <alignment horizontal="center" vertical="center"/>
      <protection hidden="1"/>
    </xf>
    <xf numFmtId="0" fontId="6" fillId="8" borderId="76" xfId="0" applyFont="1" applyFill="1" applyBorder="1" applyAlignment="1" applyProtection="1">
      <alignment horizontal="center" vertical="center"/>
      <protection hidden="1"/>
    </xf>
    <xf numFmtId="0" fontId="6" fillId="8" borderId="41" xfId="0" applyFont="1" applyFill="1" applyBorder="1" applyAlignment="1" applyProtection="1">
      <alignment horizontal="center" vertical="center"/>
      <protection hidden="1"/>
    </xf>
    <xf numFmtId="0" fontId="6" fillId="8" borderId="66" xfId="0" applyFont="1" applyFill="1" applyBorder="1" applyAlignment="1" applyProtection="1">
      <alignment horizontal="center" vertical="center"/>
      <protection hidden="1"/>
    </xf>
    <xf numFmtId="0" fontId="6" fillId="8" borderId="50" xfId="0" applyFont="1" applyFill="1" applyBorder="1" applyAlignment="1" applyProtection="1">
      <alignment horizontal="center" vertical="center"/>
      <protection hidden="1"/>
    </xf>
    <xf numFmtId="0" fontId="6" fillId="30" borderId="76" xfId="0" applyFont="1" applyFill="1" applyBorder="1" applyAlignment="1" applyProtection="1">
      <alignment horizontal="center" vertical="center"/>
      <protection hidden="1"/>
    </xf>
    <xf numFmtId="0" fontId="6" fillId="30" borderId="52" xfId="0" applyFont="1" applyFill="1" applyBorder="1" applyAlignment="1" applyProtection="1">
      <alignment horizontal="center" vertical="center"/>
      <protection hidden="1"/>
    </xf>
    <xf numFmtId="0" fontId="7" fillId="4" borderId="14" xfId="0" applyFont="1" applyFill="1" applyBorder="1" applyAlignment="1" applyProtection="1">
      <alignment horizontal="left" vertical="top" wrapText="1"/>
      <protection locked="0"/>
    </xf>
    <xf numFmtId="0" fontId="7" fillId="4" borderId="15" xfId="0" applyFont="1" applyFill="1" applyBorder="1" applyAlignment="1" applyProtection="1">
      <alignment horizontal="left" vertical="top" wrapText="1"/>
      <protection locked="0"/>
    </xf>
    <xf numFmtId="0" fontId="7" fillId="4" borderId="16" xfId="0" applyFont="1" applyFill="1" applyBorder="1" applyAlignment="1" applyProtection="1">
      <alignment horizontal="left" vertical="top" wrapText="1"/>
      <protection locked="0"/>
    </xf>
    <xf numFmtId="0" fontId="7" fillId="4" borderId="17" xfId="0" applyFont="1" applyFill="1" applyBorder="1" applyAlignment="1" applyProtection="1">
      <alignment horizontal="left" vertical="top" wrapText="1"/>
      <protection locked="0"/>
    </xf>
    <xf numFmtId="0" fontId="7" fillId="4" borderId="10" xfId="0" applyFont="1" applyFill="1" applyBorder="1" applyAlignment="1" applyProtection="1">
      <alignment horizontal="left" vertical="top" wrapText="1"/>
      <protection locked="0"/>
    </xf>
    <xf numFmtId="0" fontId="7" fillId="4" borderId="18" xfId="0" applyFont="1" applyFill="1" applyBorder="1" applyAlignment="1" applyProtection="1">
      <alignment horizontal="left" vertical="top" wrapText="1"/>
      <protection locked="0"/>
    </xf>
    <xf numFmtId="0" fontId="7" fillId="4" borderId="38" xfId="0" applyFont="1" applyFill="1" applyBorder="1" applyAlignment="1" applyProtection="1">
      <alignment horizontal="left" vertical="top" wrapText="1"/>
      <protection locked="0"/>
    </xf>
    <xf numFmtId="0" fontId="7" fillId="4" borderId="39" xfId="0" applyFont="1" applyFill="1" applyBorder="1" applyAlignment="1" applyProtection="1">
      <alignment horizontal="left" vertical="top" wrapText="1"/>
      <protection locked="0"/>
    </xf>
    <xf numFmtId="0" fontId="7" fillId="4" borderId="40" xfId="0" applyFont="1" applyFill="1" applyBorder="1" applyAlignment="1" applyProtection="1">
      <alignment horizontal="left" vertical="top" wrapText="1"/>
      <protection locked="0"/>
    </xf>
    <xf numFmtId="0" fontId="8" fillId="0" borderId="31" xfId="0" applyFont="1" applyBorder="1" applyAlignment="1" applyProtection="1">
      <alignment horizontal="left" vertical="center" indent="2"/>
      <protection hidden="1"/>
    </xf>
    <xf numFmtId="0" fontId="8" fillId="0" borderId="12" xfId="0" applyFont="1" applyBorder="1" applyAlignment="1" applyProtection="1">
      <alignment horizontal="left" vertical="center" indent="2"/>
      <protection hidden="1"/>
    </xf>
    <xf numFmtId="0" fontId="8" fillId="0" borderId="32" xfId="0" applyFont="1" applyBorder="1" applyAlignment="1" applyProtection="1">
      <alignment horizontal="left" vertical="center" indent="2"/>
      <protection hidden="1"/>
    </xf>
    <xf numFmtId="0" fontId="7" fillId="17" borderId="77" xfId="0" applyFont="1" applyFill="1" applyBorder="1" applyAlignment="1" applyProtection="1">
      <alignment horizontal="center" vertical="center"/>
      <protection hidden="1"/>
    </xf>
    <xf numFmtId="0" fontId="7" fillId="17" borderId="76" xfId="0" applyFont="1" applyFill="1" applyBorder="1" applyAlignment="1" applyProtection="1">
      <alignment horizontal="center" vertical="center"/>
      <protection hidden="1"/>
    </xf>
    <xf numFmtId="0" fontId="7" fillId="17" borderId="78" xfId="0" applyFont="1" applyFill="1" applyBorder="1" applyAlignment="1" applyProtection="1">
      <alignment horizontal="center" vertical="center"/>
      <protection hidden="1"/>
    </xf>
    <xf numFmtId="0" fontId="7" fillId="17" borderId="35" xfId="0" applyFont="1" applyFill="1" applyBorder="1" applyAlignment="1" applyProtection="1">
      <alignment horizontal="center" vertical="center"/>
      <protection hidden="1"/>
    </xf>
    <xf numFmtId="0" fontId="7" fillId="17" borderId="36" xfId="0" applyFont="1" applyFill="1" applyBorder="1" applyAlignment="1" applyProtection="1">
      <alignment horizontal="center" vertical="center"/>
      <protection hidden="1"/>
    </xf>
    <xf numFmtId="0" fontId="7" fillId="17" borderId="37" xfId="0" applyFont="1" applyFill="1" applyBorder="1" applyAlignment="1" applyProtection="1">
      <alignment horizontal="center" vertical="center"/>
      <protection hidden="1"/>
    </xf>
    <xf numFmtId="0" fontId="6" fillId="7" borderId="30" xfId="0" applyFont="1" applyFill="1" applyBorder="1" applyAlignment="1" applyProtection="1">
      <alignment horizontal="center" vertical="center"/>
      <protection hidden="1"/>
    </xf>
    <xf numFmtId="0" fontId="3" fillId="6" borderId="65" xfId="0" applyFont="1" applyFill="1" applyBorder="1" applyAlignment="1" applyProtection="1">
      <alignment horizontal="left" vertical="center"/>
      <protection hidden="1"/>
    </xf>
    <xf numFmtId="0" fontId="3" fillId="6" borderId="66" xfId="0" applyFont="1" applyFill="1" applyBorder="1" applyAlignment="1" applyProtection="1">
      <alignment horizontal="left" vertical="center"/>
      <protection hidden="1"/>
    </xf>
    <xf numFmtId="0" fontId="3" fillId="6" borderId="67" xfId="0" applyFont="1" applyFill="1" applyBorder="1" applyAlignment="1" applyProtection="1">
      <alignment horizontal="left" vertical="center"/>
      <protection hidden="1"/>
    </xf>
    <xf numFmtId="0" fontId="6" fillId="9" borderId="29" xfId="0" applyFont="1" applyFill="1" applyBorder="1" applyAlignment="1" applyProtection="1">
      <alignment horizontal="center" vertical="center"/>
      <protection hidden="1"/>
    </xf>
    <xf numFmtId="0" fontId="6" fillId="9" borderId="27" xfId="0" applyFont="1" applyFill="1" applyBorder="1" applyAlignment="1" applyProtection="1">
      <alignment horizontal="center" vertical="center"/>
      <protection hidden="1"/>
    </xf>
    <xf numFmtId="0" fontId="6" fillId="9" borderId="41" xfId="0" applyFont="1" applyFill="1" applyBorder="1" applyAlignment="1" applyProtection="1">
      <alignment horizontal="center" vertical="center"/>
      <protection hidden="1"/>
    </xf>
    <xf numFmtId="0" fontId="6" fillId="9" borderId="66" xfId="0" applyFont="1" applyFill="1" applyBorder="1" applyAlignment="1" applyProtection="1">
      <alignment horizontal="center" vertical="center"/>
      <protection hidden="1"/>
    </xf>
    <xf numFmtId="0" fontId="6" fillId="9" borderId="50" xfId="0" applyFont="1" applyFill="1" applyBorder="1" applyAlignment="1" applyProtection="1">
      <alignment horizontal="center" vertical="center"/>
      <protection hidden="1"/>
    </xf>
    <xf numFmtId="0" fontId="7" fillId="31" borderId="41" xfId="0" applyFont="1" applyFill="1" applyBorder="1" applyAlignment="1" applyProtection="1">
      <alignment horizontal="center" vertical="center"/>
      <protection hidden="1"/>
    </xf>
    <xf numFmtId="0" fontId="7" fillId="31" borderId="66" xfId="0" applyFont="1" applyFill="1" applyBorder="1" applyAlignment="1" applyProtection="1">
      <alignment horizontal="center" vertical="center"/>
      <protection hidden="1"/>
    </xf>
    <xf numFmtId="0" fontId="7" fillId="31" borderId="67" xfId="0" applyFont="1" applyFill="1" applyBorder="1" applyAlignment="1" applyProtection="1">
      <alignment horizontal="center" vertical="center"/>
      <protection hidden="1"/>
    </xf>
    <xf numFmtId="0" fontId="6" fillId="8" borderId="100" xfId="0" applyFont="1" applyFill="1" applyBorder="1" applyAlignment="1" applyProtection="1">
      <alignment horizontal="center" vertical="center"/>
      <protection hidden="1"/>
    </xf>
    <xf numFmtId="0" fontId="6" fillId="8" borderId="92" xfId="0" applyFont="1" applyFill="1" applyBorder="1" applyAlignment="1" applyProtection="1">
      <alignment horizontal="center" vertical="center"/>
      <protection hidden="1"/>
    </xf>
    <xf numFmtId="0" fontId="6" fillId="8" borderId="97" xfId="0" applyFont="1" applyFill="1" applyBorder="1" applyAlignment="1" applyProtection="1">
      <alignment horizontal="center" vertical="center"/>
      <protection hidden="1"/>
    </xf>
    <xf numFmtId="0" fontId="6" fillId="8" borderId="98" xfId="0" applyFont="1" applyFill="1" applyBorder="1" applyAlignment="1" applyProtection="1">
      <alignment horizontal="center" vertical="center"/>
      <protection hidden="1"/>
    </xf>
    <xf numFmtId="0" fontId="6" fillId="30" borderId="97" xfId="0" applyFont="1" applyFill="1" applyBorder="1" applyAlignment="1" applyProtection="1">
      <alignment horizontal="center" vertical="center"/>
      <protection hidden="1"/>
    </xf>
    <xf numFmtId="0" fontId="6" fillId="30" borderId="98" xfId="0" applyFont="1" applyFill="1" applyBorder="1" applyAlignment="1" applyProtection="1">
      <alignment horizontal="center" vertical="center"/>
      <protection hidden="1"/>
    </xf>
    <xf numFmtId="0" fontId="6" fillId="30" borderId="99" xfId="0" applyFont="1" applyFill="1" applyBorder="1" applyAlignment="1" applyProtection="1">
      <alignment horizontal="center" vertical="center"/>
      <protection hidden="1"/>
    </xf>
    <xf numFmtId="0" fontId="8" fillId="6" borderId="0" xfId="0" applyFont="1" applyFill="1" applyAlignment="1" applyProtection="1">
      <alignment horizontal="center" vertical="center"/>
      <protection hidden="1"/>
    </xf>
    <xf numFmtId="0" fontId="8" fillId="8" borderId="35" xfId="0" applyFont="1" applyFill="1" applyBorder="1" applyAlignment="1" applyProtection="1">
      <alignment horizontal="right" vertical="center" indent="1"/>
      <protection hidden="1"/>
    </xf>
    <xf numFmtId="0" fontId="8" fillId="8" borderId="36" xfId="0" applyFont="1" applyFill="1" applyBorder="1" applyAlignment="1" applyProtection="1">
      <alignment horizontal="right" vertical="center" indent="1"/>
      <protection hidden="1"/>
    </xf>
    <xf numFmtId="0" fontId="8" fillId="8" borderId="37" xfId="0" applyFont="1" applyFill="1" applyBorder="1" applyAlignment="1" applyProtection="1">
      <alignment horizontal="right" vertical="center" indent="1"/>
      <protection hidden="1"/>
    </xf>
    <xf numFmtId="0" fontId="6" fillId="8" borderId="36" xfId="0" applyFont="1" applyFill="1" applyBorder="1" applyAlignment="1" applyProtection="1">
      <alignment horizontal="center" vertical="center"/>
      <protection hidden="1"/>
    </xf>
    <xf numFmtId="0" fontId="6" fillId="30" borderId="36" xfId="0" applyFont="1" applyFill="1" applyBorder="1" applyAlignment="1" applyProtection="1">
      <alignment horizontal="center" vertical="center"/>
      <protection hidden="1"/>
    </xf>
    <xf numFmtId="0" fontId="6" fillId="30" borderId="41" xfId="0" applyFont="1" applyFill="1" applyBorder="1" applyAlignment="1" applyProtection="1">
      <alignment horizontal="center" vertical="center"/>
      <protection hidden="1"/>
    </xf>
    <xf numFmtId="0" fontId="8" fillId="9" borderId="26" xfId="0" applyFont="1" applyFill="1" applyBorder="1" applyAlignment="1" applyProtection="1">
      <alignment horizontal="right" vertical="center" indent="1"/>
      <protection hidden="1"/>
    </xf>
    <xf numFmtId="0" fontId="8" fillId="9" borderId="27" xfId="0" applyFont="1" applyFill="1" applyBorder="1" applyAlignment="1" applyProtection="1">
      <alignment horizontal="right" vertical="center" indent="1"/>
      <protection hidden="1"/>
    </xf>
    <xf numFmtId="0" fontId="8" fillId="9" borderId="28" xfId="0" applyFont="1" applyFill="1" applyBorder="1" applyAlignment="1" applyProtection="1">
      <alignment horizontal="right" vertical="center" indent="1"/>
      <protection hidden="1"/>
    </xf>
    <xf numFmtId="0" fontId="6" fillId="7" borderId="91" xfId="0" applyFont="1" applyFill="1" applyBorder="1" applyAlignment="1" applyProtection="1">
      <alignment horizontal="center" vertical="center"/>
      <protection hidden="1"/>
    </xf>
    <xf numFmtId="0" fontId="6" fillId="7" borderId="92" xfId="0" applyFont="1" applyFill="1" applyBorder="1" applyAlignment="1" applyProtection="1">
      <alignment horizontal="center" vertical="center"/>
      <protection hidden="1"/>
    </xf>
    <xf numFmtId="0" fontId="6" fillId="7" borderId="93" xfId="0" applyFont="1" applyFill="1" applyBorder="1" applyAlignment="1" applyProtection="1">
      <alignment horizontal="center" vertical="center"/>
      <protection hidden="1"/>
    </xf>
    <xf numFmtId="0" fontId="7" fillId="4" borderId="21" xfId="0" applyFont="1" applyFill="1" applyBorder="1" applyAlignment="1" applyProtection="1">
      <alignment horizontal="left" vertical="top" wrapText="1"/>
      <protection locked="0"/>
    </xf>
    <xf numFmtId="0" fontId="7" fillId="4" borderId="22"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0" fontId="8" fillId="0" borderId="17" xfId="0" applyFont="1" applyBorder="1" applyAlignment="1" applyProtection="1">
      <alignment horizontal="left" vertical="center" wrapText="1" indent="2"/>
      <protection hidden="1"/>
    </xf>
    <xf numFmtId="0" fontId="8" fillId="0" borderId="10" xfId="0" applyFont="1" applyBorder="1" applyAlignment="1" applyProtection="1">
      <alignment horizontal="left" vertical="center" wrapText="1" indent="2"/>
      <protection hidden="1"/>
    </xf>
    <xf numFmtId="0" fontId="8" fillId="0" borderId="18" xfId="0" applyFont="1" applyBorder="1" applyAlignment="1" applyProtection="1">
      <alignment horizontal="left" vertical="center" wrapText="1" indent="2"/>
      <protection hidden="1"/>
    </xf>
    <xf numFmtId="0" fontId="6" fillId="20" borderId="97" xfId="0" applyFont="1" applyFill="1" applyBorder="1" applyAlignment="1" applyProtection="1">
      <alignment horizontal="center" vertical="center"/>
      <protection hidden="1"/>
    </xf>
    <xf numFmtId="0" fontId="6" fillId="20" borderId="98" xfId="0" applyFont="1" applyFill="1" applyBorder="1" applyAlignment="1" applyProtection="1">
      <alignment horizontal="center" vertical="center"/>
      <protection hidden="1"/>
    </xf>
    <xf numFmtId="0" fontId="6" fillId="20" borderId="99" xfId="0" applyFont="1" applyFill="1" applyBorder="1" applyAlignment="1" applyProtection="1">
      <alignment horizontal="center" vertical="center"/>
      <protection hidden="1"/>
    </xf>
    <xf numFmtId="0" fontId="8" fillId="8" borderId="101" xfId="0" applyFont="1" applyFill="1" applyBorder="1" applyAlignment="1" applyProtection="1">
      <alignment horizontal="right" vertical="center" indent="1"/>
      <protection hidden="1"/>
    </xf>
    <xf numFmtId="0" fontId="8" fillId="8" borderId="98" xfId="0" applyFont="1" applyFill="1" applyBorder="1" applyAlignment="1" applyProtection="1">
      <alignment horizontal="right" vertical="center" indent="1"/>
      <protection hidden="1"/>
    </xf>
    <xf numFmtId="0" fontId="8" fillId="8" borderId="99" xfId="0" applyFont="1" applyFill="1" applyBorder="1" applyAlignment="1" applyProtection="1">
      <alignment horizontal="right" vertical="center" indent="1"/>
      <protection hidden="1"/>
    </xf>
    <xf numFmtId="0" fontId="7" fillId="28" borderId="12" xfId="0" applyFont="1" applyFill="1" applyBorder="1" applyAlignment="1" applyProtection="1">
      <alignment horizontal="center" vertical="center"/>
      <protection hidden="1"/>
    </xf>
    <xf numFmtId="0" fontId="7" fillId="7" borderId="103" xfId="0" applyFont="1" applyFill="1" applyBorder="1" applyAlignment="1" applyProtection="1">
      <alignment horizontal="center" vertical="center"/>
      <protection hidden="1"/>
    </xf>
    <xf numFmtId="0" fontId="7" fillId="7" borderId="95" xfId="0" applyFont="1" applyFill="1" applyBorder="1" applyAlignment="1" applyProtection="1">
      <alignment horizontal="center" vertical="center"/>
      <protection hidden="1"/>
    </xf>
    <xf numFmtId="0" fontId="7" fillId="7" borderId="102" xfId="0" applyFont="1" applyFill="1" applyBorder="1" applyAlignment="1" applyProtection="1">
      <alignment horizontal="center" vertical="center"/>
      <protection hidden="1"/>
    </xf>
    <xf numFmtId="0" fontId="8" fillId="0" borderId="57" xfId="0" applyFont="1" applyBorder="1" applyAlignment="1" applyProtection="1">
      <alignment horizontal="left" vertical="center" indent="2"/>
      <protection hidden="1"/>
    </xf>
    <xf numFmtId="0" fontId="8" fillId="0" borderId="5" xfId="0" applyFont="1" applyBorder="1" applyAlignment="1" applyProtection="1">
      <alignment horizontal="left" vertical="center" indent="2"/>
      <protection hidden="1"/>
    </xf>
    <xf numFmtId="0" fontId="8" fillId="0" borderId="58" xfId="0" applyFont="1" applyBorder="1" applyAlignment="1" applyProtection="1">
      <alignment horizontal="left" vertical="center" indent="2"/>
      <protection hidden="1"/>
    </xf>
    <xf numFmtId="0" fontId="9" fillId="0" borderId="57" xfId="0" applyFont="1" applyBorder="1" applyAlignment="1" applyProtection="1">
      <alignment horizontal="left" vertical="center" indent="2"/>
      <protection hidden="1"/>
    </xf>
    <xf numFmtId="0" fontId="9" fillId="0" borderId="5" xfId="0" applyFont="1" applyBorder="1" applyAlignment="1" applyProtection="1">
      <alignment horizontal="left" vertical="center" indent="2"/>
      <protection hidden="1"/>
    </xf>
    <xf numFmtId="0" fontId="9" fillId="0" borderId="58" xfId="0" applyFont="1" applyBorder="1" applyAlignment="1" applyProtection="1">
      <alignment horizontal="left" vertical="center" indent="2"/>
      <protection hidden="1"/>
    </xf>
    <xf numFmtId="0" fontId="8" fillId="0" borderId="57" xfId="0" applyFont="1" applyBorder="1" applyAlignment="1" applyProtection="1">
      <alignment horizontal="left" vertical="center" wrapText="1" indent="2"/>
      <protection hidden="1"/>
    </xf>
    <xf numFmtId="0" fontId="8" fillId="0" borderId="5" xfId="0" applyFont="1" applyBorder="1" applyAlignment="1" applyProtection="1">
      <alignment horizontal="left" vertical="center" wrapText="1" indent="2"/>
      <protection hidden="1"/>
    </xf>
    <xf numFmtId="0" fontId="8" fillId="0" borderId="58" xfId="0" applyFont="1" applyBorder="1" applyAlignment="1" applyProtection="1">
      <alignment horizontal="left" vertical="center" wrapText="1" indent="2"/>
      <protection hidden="1"/>
    </xf>
    <xf numFmtId="0" fontId="8" fillId="7" borderId="101" xfId="0" applyFont="1" applyFill="1" applyBorder="1" applyAlignment="1" applyProtection="1">
      <alignment horizontal="right" vertical="center" indent="1"/>
      <protection hidden="1"/>
    </xf>
    <xf numFmtId="0" fontId="8" fillId="7" borderId="98" xfId="0" applyFont="1" applyFill="1" applyBorder="1" applyAlignment="1" applyProtection="1">
      <alignment horizontal="right" vertical="center" indent="1"/>
      <protection hidden="1"/>
    </xf>
    <xf numFmtId="0" fontId="8" fillId="7" borderId="99" xfId="0" applyFont="1" applyFill="1" applyBorder="1" applyAlignment="1" applyProtection="1">
      <alignment horizontal="right" vertical="center" indent="1"/>
      <protection hidden="1"/>
    </xf>
    <xf numFmtId="0" fontId="6" fillId="7" borderId="101" xfId="0" applyFont="1" applyFill="1" applyBorder="1" applyAlignment="1" applyProtection="1">
      <alignment horizontal="center" vertical="center"/>
      <protection hidden="1"/>
    </xf>
    <xf numFmtId="0" fontId="8" fillId="0" borderId="94" xfId="0" applyFont="1" applyBorder="1" applyAlignment="1" applyProtection="1">
      <alignment horizontal="left" vertical="center" wrapText="1" indent="2"/>
      <protection hidden="1"/>
    </xf>
    <xf numFmtId="0" fontId="8" fillId="0" borderId="95" xfId="0" applyFont="1" applyBorder="1" applyAlignment="1" applyProtection="1">
      <alignment horizontal="left" vertical="center" wrapText="1" indent="2"/>
      <protection hidden="1"/>
    </xf>
    <xf numFmtId="0" fontId="8" fillId="0" borderId="96" xfId="0" applyFont="1" applyBorder="1" applyAlignment="1" applyProtection="1">
      <alignment horizontal="left" vertical="center" wrapText="1" indent="2"/>
      <protection hidden="1"/>
    </xf>
    <xf numFmtId="0" fontId="7" fillId="53" borderId="25" xfId="0" applyFont="1" applyFill="1" applyBorder="1" applyAlignment="1" applyProtection="1">
      <alignment horizontal="center" vertical="center"/>
      <protection hidden="1"/>
    </xf>
    <xf numFmtId="0" fontId="7" fillId="53" borderId="63" xfId="0" applyFont="1" applyFill="1" applyBorder="1" applyAlignment="1" applyProtection="1">
      <alignment horizontal="center" vertical="center"/>
      <protection hidden="1"/>
    </xf>
    <xf numFmtId="0" fontId="7" fillId="53" borderId="64" xfId="0" applyFont="1" applyFill="1" applyBorder="1" applyAlignment="1" applyProtection="1">
      <alignment horizontal="center" vertical="center"/>
      <protection hidden="1"/>
    </xf>
    <xf numFmtId="0" fontId="7" fillId="53" borderId="52" xfId="0" applyFont="1" applyFill="1" applyBorder="1" applyAlignment="1" applyProtection="1">
      <alignment horizontal="center" vertical="center"/>
      <protection hidden="1"/>
    </xf>
    <xf numFmtId="0" fontId="7" fillId="53" borderId="0" xfId="0" applyFont="1" applyFill="1" applyAlignment="1" applyProtection="1">
      <alignment horizontal="center" vertical="center"/>
      <protection hidden="1"/>
    </xf>
    <xf numFmtId="0" fontId="7" fillId="53" borderId="75" xfId="0" applyFont="1" applyFill="1" applyBorder="1" applyAlignment="1" applyProtection="1">
      <alignment horizontal="center" vertical="center"/>
      <protection hidden="1"/>
    </xf>
    <xf numFmtId="0" fontId="7" fillId="53" borderId="53" xfId="0" applyFont="1" applyFill="1" applyBorder="1" applyAlignment="1" applyProtection="1">
      <alignment horizontal="center" vertical="center"/>
      <protection hidden="1"/>
    </xf>
    <xf numFmtId="0" fontId="7" fillId="53" borderId="86" xfId="0" applyFont="1" applyFill="1" applyBorder="1" applyAlignment="1" applyProtection="1">
      <alignment horizontal="center" vertical="center"/>
      <protection hidden="1"/>
    </xf>
    <xf numFmtId="0" fontId="7" fillId="53" borderId="87" xfId="0" applyFont="1" applyFill="1" applyBorder="1" applyAlignment="1" applyProtection="1">
      <alignment horizontal="center" vertical="center"/>
      <protection hidden="1"/>
    </xf>
    <xf numFmtId="0" fontId="8" fillId="0" borderId="17" xfId="0" applyFont="1" applyBorder="1" applyAlignment="1" applyProtection="1">
      <alignment horizontal="left" vertical="center" indent="2"/>
      <protection hidden="1"/>
    </xf>
    <xf numFmtId="0" fontId="8" fillId="0" borderId="10" xfId="0" applyFont="1" applyBorder="1" applyAlignment="1" applyProtection="1">
      <alignment horizontal="left" vertical="center" indent="2"/>
      <protection hidden="1"/>
    </xf>
    <xf numFmtId="0" fontId="8" fillId="0" borderId="18" xfId="0" applyFont="1" applyBorder="1" applyAlignment="1" applyProtection="1">
      <alignment horizontal="left" vertical="center" indent="2"/>
      <protection hidden="1"/>
    </xf>
    <xf numFmtId="0" fontId="8" fillId="0" borderId="74" xfId="0" applyFont="1" applyBorder="1" applyAlignment="1" applyProtection="1">
      <alignment horizontal="left" vertical="center" wrapText="1" indent="2"/>
      <protection hidden="1"/>
    </xf>
    <xf numFmtId="0" fontId="8" fillId="0" borderId="0" xfId="0" applyFont="1" applyAlignment="1" applyProtection="1">
      <alignment horizontal="left" vertical="center" wrapText="1" indent="2"/>
      <protection hidden="1"/>
    </xf>
    <xf numFmtId="0" fontId="8" fillId="0" borderId="75" xfId="0" applyFont="1" applyBorder="1" applyAlignment="1" applyProtection="1">
      <alignment horizontal="left" vertical="center" wrapText="1" indent="2"/>
      <protection hidden="1"/>
    </xf>
    <xf numFmtId="0" fontId="7" fillId="0" borderId="74" xfId="0" applyFont="1" applyBorder="1" applyAlignment="1" applyProtection="1">
      <alignment horizontal="center" vertical="center"/>
      <protection hidden="1"/>
    </xf>
    <xf numFmtId="0" fontId="7" fillId="20" borderId="52" xfId="0" applyFont="1" applyFill="1" applyBorder="1" applyAlignment="1" applyProtection="1">
      <alignment horizontal="center" vertical="center"/>
      <protection hidden="1"/>
    </xf>
    <xf numFmtId="0" fontId="7" fillId="20" borderId="0" xfId="0" applyFont="1" applyFill="1" applyAlignment="1" applyProtection="1">
      <alignment horizontal="center" vertical="center"/>
      <protection hidden="1"/>
    </xf>
    <xf numFmtId="0" fontId="7" fillId="20" borderId="75" xfId="0" applyFont="1" applyFill="1" applyBorder="1" applyAlignment="1" applyProtection="1">
      <alignment horizontal="center" vertical="center"/>
      <protection hidden="1"/>
    </xf>
    <xf numFmtId="0" fontId="7" fillId="21" borderId="10" xfId="0" applyFont="1" applyFill="1" applyBorder="1" applyAlignment="1" applyProtection="1">
      <alignment horizontal="center" vertical="center"/>
      <protection hidden="1"/>
    </xf>
    <xf numFmtId="0" fontId="7" fillId="21" borderId="4" xfId="0" applyFont="1" applyFill="1" applyBorder="1" applyAlignment="1" applyProtection="1">
      <alignment horizontal="center" vertical="center"/>
      <protection hidden="1"/>
    </xf>
    <xf numFmtId="0" fontId="7" fillId="20" borderId="88" xfId="0" applyFont="1" applyFill="1" applyBorder="1" applyAlignment="1" applyProtection="1">
      <alignment horizontal="center" vertical="center"/>
      <protection hidden="1"/>
    </xf>
    <xf numFmtId="0" fontId="7" fillId="20" borderId="89" xfId="0" applyFont="1" applyFill="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7" fillId="0" borderId="90" xfId="0" applyFont="1" applyBorder="1" applyAlignment="1" applyProtection="1">
      <alignment horizontal="center" vertical="center"/>
      <protection hidden="1"/>
    </xf>
    <xf numFmtId="0" fontId="7" fillId="0" borderId="88" xfId="0" applyFont="1" applyBorder="1" applyAlignment="1" applyProtection="1">
      <alignment horizontal="center" vertical="center"/>
      <protection hidden="1"/>
    </xf>
    <xf numFmtId="0" fontId="7" fillId="0" borderId="103" xfId="0" applyFont="1" applyBorder="1" applyAlignment="1" applyProtection="1">
      <alignment horizontal="center" vertical="center"/>
      <protection hidden="1"/>
    </xf>
    <xf numFmtId="0" fontId="7" fillId="0" borderId="95" xfId="0" applyFont="1" applyBorder="1" applyAlignment="1" applyProtection="1">
      <alignment horizontal="center" vertical="center"/>
      <protection hidden="1"/>
    </xf>
    <xf numFmtId="0" fontId="8" fillId="0" borderId="31" xfId="0" applyFont="1" applyBorder="1" applyAlignment="1" applyProtection="1">
      <alignment horizontal="left" vertical="center" wrapText="1" indent="2"/>
      <protection hidden="1"/>
    </xf>
    <xf numFmtId="0" fontId="8" fillId="0" borderId="12" xfId="0" applyFont="1" applyBorder="1" applyAlignment="1" applyProtection="1">
      <alignment horizontal="left" vertical="center" wrapText="1" indent="2"/>
      <protection hidden="1"/>
    </xf>
    <xf numFmtId="0" fontId="8" fillId="0" borderId="32" xfId="0" applyFont="1" applyBorder="1" applyAlignment="1" applyProtection="1">
      <alignment horizontal="left" vertical="center" wrapText="1" indent="2"/>
      <protection hidden="1"/>
    </xf>
    <xf numFmtId="0" fontId="7" fillId="20" borderId="18" xfId="0" applyFont="1" applyFill="1" applyBorder="1" applyAlignment="1" applyProtection="1">
      <alignment horizontal="center" vertical="center"/>
      <protection hidden="1"/>
    </xf>
    <xf numFmtId="0" fontId="8" fillId="7" borderId="91" xfId="0" applyFont="1" applyFill="1" applyBorder="1" applyAlignment="1" applyProtection="1">
      <alignment horizontal="right" vertical="center" indent="1"/>
      <protection hidden="1"/>
    </xf>
    <xf numFmtId="0" fontId="8" fillId="7" borderId="92" xfId="0" applyFont="1" applyFill="1" applyBorder="1" applyAlignment="1" applyProtection="1">
      <alignment horizontal="right" vertical="center" indent="1"/>
      <protection hidden="1"/>
    </xf>
    <xf numFmtId="0" fontId="8" fillId="7" borderId="93" xfId="0" applyFont="1" applyFill="1" applyBorder="1" applyAlignment="1" applyProtection="1">
      <alignment horizontal="right" vertical="center" indent="1"/>
      <protection hidden="1"/>
    </xf>
    <xf numFmtId="0" fontId="6" fillId="27" borderId="27" xfId="0" applyFont="1" applyFill="1" applyBorder="1" applyAlignment="1" applyProtection="1">
      <alignment horizontal="center" vertical="center"/>
      <protection hidden="1"/>
    </xf>
    <xf numFmtId="0" fontId="6" fillId="27" borderId="30" xfId="0" applyFont="1" applyFill="1" applyBorder="1" applyAlignment="1" applyProtection="1">
      <alignment horizontal="center" vertical="center"/>
      <protection hidden="1"/>
    </xf>
    <xf numFmtId="0" fontId="8" fillId="0" borderId="110" xfId="0" applyFont="1" applyBorder="1" applyAlignment="1" applyProtection="1">
      <alignment horizontal="left" vertical="center" indent="2"/>
      <protection hidden="1"/>
    </xf>
    <xf numFmtId="0" fontId="8" fillId="0" borderId="111" xfId="0" applyFont="1" applyBorder="1" applyAlignment="1" applyProtection="1">
      <alignment horizontal="left" vertical="center" indent="2"/>
      <protection hidden="1"/>
    </xf>
    <xf numFmtId="0" fontId="8" fillId="0" borderId="112" xfId="0" applyFont="1" applyBorder="1" applyAlignment="1" applyProtection="1">
      <alignment horizontal="left" vertical="center" indent="2"/>
      <protection hidden="1"/>
    </xf>
    <xf numFmtId="0" fontId="7" fillId="20" borderId="111" xfId="0" applyFont="1" applyFill="1" applyBorder="1" applyAlignment="1" applyProtection="1">
      <alignment horizontal="center" vertical="center"/>
      <protection hidden="1"/>
    </xf>
    <xf numFmtId="0" fontId="7" fillId="20" borderId="112" xfId="0" applyFont="1" applyFill="1" applyBorder="1" applyAlignment="1" applyProtection="1">
      <alignment horizontal="center" vertical="center"/>
      <protection hidden="1"/>
    </xf>
    <xf numFmtId="0" fontId="7" fillId="17" borderId="77" xfId="0" applyFont="1" applyFill="1" applyBorder="1" applyAlignment="1" applyProtection="1">
      <alignment horizontal="left" vertical="center"/>
      <protection hidden="1"/>
    </xf>
    <xf numFmtId="0" fontId="7" fillId="17" borderId="76" xfId="0" applyFont="1" applyFill="1" applyBorder="1" applyAlignment="1" applyProtection="1">
      <alignment horizontal="left" vertical="center"/>
      <protection hidden="1"/>
    </xf>
    <xf numFmtId="0" fontId="7" fillId="17" borderId="78" xfId="0" applyFont="1" applyFill="1" applyBorder="1" applyAlignment="1" applyProtection="1">
      <alignment horizontal="left" vertical="center"/>
      <protection hidden="1"/>
    </xf>
    <xf numFmtId="0" fontId="8" fillId="10" borderId="14" xfId="0" applyFont="1" applyFill="1" applyBorder="1" applyAlignment="1" applyProtection="1">
      <alignment horizontal="left" vertical="center" indent="1"/>
      <protection hidden="1"/>
    </xf>
    <xf numFmtId="0" fontId="8" fillId="10" borderId="15" xfId="0" applyFont="1" applyFill="1" applyBorder="1" applyAlignment="1" applyProtection="1">
      <alignment horizontal="left" vertical="center" indent="1"/>
      <protection hidden="1"/>
    </xf>
    <xf numFmtId="0" fontId="8" fillId="10" borderId="20" xfId="0" applyFont="1" applyFill="1" applyBorder="1" applyAlignment="1" applyProtection="1">
      <alignment horizontal="left" vertical="center" indent="1"/>
      <protection hidden="1"/>
    </xf>
    <xf numFmtId="0" fontId="7" fillId="20" borderId="76" xfId="0" applyFont="1" applyFill="1" applyBorder="1" applyAlignment="1" applyProtection="1">
      <alignment horizontal="center" vertical="center"/>
      <protection hidden="1"/>
    </xf>
    <xf numFmtId="0" fontId="7" fillId="4" borderId="48" xfId="0"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top" wrapText="1"/>
      <protection locked="0"/>
    </xf>
    <xf numFmtId="0" fontId="7" fillId="4" borderId="49" xfId="0" applyFont="1" applyFill="1" applyBorder="1" applyAlignment="1" applyProtection="1">
      <alignment horizontal="left" vertical="top" wrapText="1"/>
      <protection locked="0"/>
    </xf>
    <xf numFmtId="0" fontId="7" fillId="0" borderId="22" xfId="0" applyFont="1" applyBorder="1" applyAlignment="1" applyProtection="1">
      <alignment horizontal="center" vertical="center"/>
      <protection hidden="1"/>
    </xf>
    <xf numFmtId="0" fontId="7" fillId="20" borderId="22" xfId="0" applyFont="1" applyFill="1" applyBorder="1" applyAlignment="1" applyProtection="1">
      <alignment horizontal="center" vertical="center"/>
      <protection hidden="1"/>
    </xf>
    <xf numFmtId="0" fontId="7" fillId="20" borderId="23" xfId="0" applyFont="1" applyFill="1" applyBorder="1" applyAlignment="1" applyProtection="1">
      <alignment horizontal="center" vertical="center"/>
      <protection hidden="1"/>
    </xf>
    <xf numFmtId="0" fontId="3" fillId="6" borderId="35" xfId="0" applyFont="1" applyFill="1" applyBorder="1" applyAlignment="1" applyProtection="1">
      <alignment horizontal="left" vertical="center"/>
      <protection hidden="1"/>
    </xf>
    <xf numFmtId="0" fontId="3" fillId="6" borderId="36" xfId="0" applyFont="1" applyFill="1" applyBorder="1" applyAlignment="1" applyProtection="1">
      <alignment horizontal="left" vertical="center"/>
      <protection hidden="1"/>
    </xf>
    <xf numFmtId="0" fontId="3" fillId="6" borderId="37" xfId="0" applyFont="1" applyFill="1" applyBorder="1" applyAlignment="1" applyProtection="1">
      <alignment horizontal="left" vertical="center"/>
      <protection hidden="1"/>
    </xf>
    <xf numFmtId="0" fontId="8" fillId="10" borderId="16" xfId="0" applyFont="1" applyFill="1" applyBorder="1" applyAlignment="1" applyProtection="1">
      <alignment horizontal="left" vertical="center" indent="1"/>
      <protection hidden="1"/>
    </xf>
    <xf numFmtId="0" fontId="7" fillId="0" borderId="94" xfId="0" applyFont="1" applyBorder="1" applyAlignment="1" applyProtection="1">
      <alignment horizontal="center" vertical="center"/>
      <protection hidden="1"/>
    </xf>
    <xf numFmtId="0" fontId="7" fillId="20" borderId="103" xfId="0" applyFont="1" applyFill="1" applyBorder="1" applyAlignment="1" applyProtection="1">
      <alignment horizontal="center" vertical="center"/>
      <protection hidden="1"/>
    </xf>
    <xf numFmtId="0" fontId="7" fillId="0" borderId="57" xfId="0" applyFont="1" applyBorder="1" applyAlignment="1" applyProtection="1">
      <alignment horizontal="center" vertical="center"/>
      <protection hidden="1"/>
    </xf>
    <xf numFmtId="0" fontId="7" fillId="53" borderId="58" xfId="0" applyFont="1" applyFill="1" applyBorder="1" applyAlignment="1" applyProtection="1">
      <alignment horizontal="center" vertical="center"/>
      <protection hidden="1"/>
    </xf>
    <xf numFmtId="0" fontId="6" fillId="7" borderId="69" xfId="0" applyFont="1" applyFill="1" applyBorder="1" applyAlignment="1" applyProtection="1">
      <alignment horizontal="center" vertical="center"/>
      <protection hidden="1"/>
    </xf>
    <xf numFmtId="0" fontId="8" fillId="0" borderId="62" xfId="0" applyFont="1" applyBorder="1" applyAlignment="1" applyProtection="1">
      <alignment horizontal="left" vertical="center" indent="2"/>
      <protection hidden="1"/>
    </xf>
    <xf numFmtId="0" fontId="8" fillId="0" borderId="63" xfId="0" applyFont="1" applyBorder="1" applyAlignment="1" applyProtection="1">
      <alignment horizontal="left" vertical="center" indent="2"/>
      <protection hidden="1"/>
    </xf>
    <xf numFmtId="0" fontId="8" fillId="0" borderId="64" xfId="0" applyFont="1" applyBorder="1" applyAlignment="1" applyProtection="1">
      <alignment horizontal="left" vertical="center" indent="2"/>
      <protection hidden="1"/>
    </xf>
    <xf numFmtId="0" fontId="8" fillId="8" borderId="68" xfId="0" applyFont="1" applyFill="1" applyBorder="1" applyAlignment="1" applyProtection="1">
      <alignment horizontal="right" vertical="center" indent="1"/>
      <protection hidden="1"/>
    </xf>
    <xf numFmtId="0" fontId="8" fillId="8" borderId="69" xfId="0" applyFont="1" applyFill="1" applyBorder="1" applyAlignment="1" applyProtection="1">
      <alignment horizontal="right" vertical="center" indent="1"/>
      <protection hidden="1"/>
    </xf>
    <xf numFmtId="0" fontId="8" fillId="8" borderId="70" xfId="0" applyFont="1" applyFill="1" applyBorder="1" applyAlignment="1" applyProtection="1">
      <alignment horizontal="right" vertical="center" indent="1"/>
      <protection hidden="1"/>
    </xf>
    <xf numFmtId="0" fontId="7" fillId="20" borderId="130" xfId="0" applyFont="1" applyFill="1" applyBorder="1" applyAlignment="1" applyProtection="1">
      <alignment horizontal="center" vertical="center"/>
      <protection hidden="1"/>
    </xf>
    <xf numFmtId="0" fontId="7" fillId="20" borderId="129" xfId="0" applyFont="1" applyFill="1" applyBorder="1" applyAlignment="1" applyProtection="1">
      <alignment horizontal="center" vertical="center"/>
      <protection hidden="1"/>
    </xf>
    <xf numFmtId="0" fontId="7" fillId="20" borderId="132" xfId="0" applyFont="1" applyFill="1" applyBorder="1" applyAlignment="1" applyProtection="1">
      <alignment horizontal="center" vertical="center"/>
      <protection hidden="1"/>
    </xf>
    <xf numFmtId="0" fontId="7" fillId="53" borderId="10" xfId="0" applyFont="1" applyFill="1" applyBorder="1" applyAlignment="1" applyProtection="1">
      <alignment horizontal="center" vertical="center"/>
      <protection hidden="1"/>
    </xf>
    <xf numFmtId="0" fontId="8" fillId="7" borderId="126" xfId="0" applyFont="1" applyFill="1" applyBorder="1" applyAlignment="1" applyProtection="1">
      <alignment horizontal="right" vertical="center"/>
      <protection hidden="1"/>
    </xf>
    <xf numFmtId="0" fontId="8" fillId="7" borderId="127" xfId="0" applyFont="1" applyFill="1" applyBorder="1" applyAlignment="1" applyProtection="1">
      <alignment horizontal="right" vertical="center"/>
      <protection hidden="1"/>
    </xf>
    <xf numFmtId="0" fontId="8" fillId="7" borderId="128" xfId="0" applyFont="1" applyFill="1" applyBorder="1" applyAlignment="1" applyProtection="1">
      <alignment horizontal="right" vertical="center"/>
      <protection hidden="1"/>
    </xf>
    <xf numFmtId="0" fontId="6" fillId="7" borderId="127" xfId="0" applyFont="1" applyFill="1" applyBorder="1" applyAlignment="1" applyProtection="1">
      <alignment horizontal="center" vertical="center"/>
      <protection hidden="1"/>
    </xf>
    <xf numFmtId="0" fontId="6" fillId="7" borderId="134" xfId="0" applyFont="1" applyFill="1" applyBorder="1" applyAlignment="1" applyProtection="1">
      <alignment horizontal="center" vertical="center"/>
      <protection hidden="1"/>
    </xf>
    <xf numFmtId="0" fontId="6" fillId="7" borderId="133" xfId="0" applyFont="1" applyFill="1" applyBorder="1" applyAlignment="1" applyProtection="1">
      <alignment horizontal="center" vertical="center"/>
      <protection hidden="1"/>
    </xf>
    <xf numFmtId="42" fontId="7" fillId="7" borderId="41" xfId="0" applyNumberFormat="1" applyFont="1" applyFill="1" applyBorder="1" applyAlignment="1" applyProtection="1">
      <alignment vertical="center"/>
      <protection hidden="1"/>
    </xf>
    <xf numFmtId="42" fontId="7" fillId="7" borderId="66" xfId="0" applyNumberFormat="1" applyFont="1" applyFill="1" applyBorder="1" applyAlignment="1" applyProtection="1">
      <alignment vertical="center"/>
      <protection hidden="1"/>
    </xf>
    <xf numFmtId="42" fontId="7" fillId="7" borderId="50" xfId="0" applyNumberFormat="1" applyFont="1" applyFill="1" applyBorder="1" applyAlignment="1" applyProtection="1">
      <alignment vertical="center"/>
      <protection hidden="1"/>
    </xf>
    <xf numFmtId="0" fontId="7" fillId="17" borderId="25" xfId="0" applyFont="1" applyFill="1" applyBorder="1" applyAlignment="1" applyProtection="1">
      <alignment horizontal="left" vertical="top" wrapText="1"/>
      <protection locked="0"/>
    </xf>
    <xf numFmtId="0" fontId="7" fillId="17" borderId="63" xfId="0" applyFont="1" applyFill="1" applyBorder="1" applyAlignment="1" applyProtection="1">
      <alignment horizontal="left" vertical="top" wrapText="1"/>
      <protection locked="0"/>
    </xf>
    <xf numFmtId="0" fontId="7" fillId="17" borderId="24" xfId="0" applyFont="1" applyFill="1" applyBorder="1" applyAlignment="1" applyProtection="1">
      <alignment horizontal="left" vertical="top" wrapText="1"/>
      <protection locked="0"/>
    </xf>
    <xf numFmtId="0" fontId="7" fillId="17" borderId="52" xfId="0" applyFont="1" applyFill="1" applyBorder="1" applyAlignment="1" applyProtection="1">
      <alignment horizontal="left" vertical="top" wrapText="1"/>
      <protection locked="0"/>
    </xf>
    <xf numFmtId="0" fontId="7" fillId="17" borderId="0" xfId="0" applyFont="1" applyFill="1" applyAlignment="1" applyProtection="1">
      <alignment horizontal="left" vertical="top" wrapText="1"/>
      <protection locked="0"/>
    </xf>
    <xf numFmtId="0" fontId="7" fillId="17" borderId="9" xfId="0" applyFont="1" applyFill="1" applyBorder="1" applyAlignment="1" applyProtection="1">
      <alignment horizontal="left" vertical="top" wrapText="1"/>
      <protection locked="0"/>
    </xf>
    <xf numFmtId="0" fontId="7" fillId="17" borderId="53" xfId="0" applyFont="1" applyFill="1" applyBorder="1" applyAlignment="1" applyProtection="1">
      <alignment horizontal="left" vertical="top" wrapText="1"/>
      <protection locked="0"/>
    </xf>
    <xf numFmtId="0" fontId="7" fillId="17" borderId="86" xfId="0" applyFont="1" applyFill="1" applyBorder="1" applyAlignment="1" applyProtection="1">
      <alignment horizontal="left" vertical="top" wrapText="1"/>
      <protection locked="0"/>
    </xf>
    <xf numFmtId="0" fontId="7" fillId="17" borderId="51" xfId="0" applyFont="1" applyFill="1" applyBorder="1" applyAlignment="1" applyProtection="1">
      <alignment horizontal="left" vertical="top" wrapText="1"/>
      <protection locked="0"/>
    </xf>
    <xf numFmtId="44" fontId="7" fillId="7" borderId="27" xfId="0" applyNumberFormat="1" applyFont="1" applyFill="1" applyBorder="1" applyAlignment="1" applyProtection="1">
      <alignment vertical="center"/>
      <protection hidden="1"/>
    </xf>
    <xf numFmtId="0" fontId="7" fillId="7" borderId="27" xfId="0" applyFont="1" applyFill="1" applyBorder="1" applyAlignment="1" applyProtection="1">
      <alignment vertical="center"/>
      <protection hidden="1"/>
    </xf>
    <xf numFmtId="0" fontId="7" fillId="7" borderId="28" xfId="0" applyFont="1" applyFill="1" applyBorder="1" applyAlignment="1" applyProtection="1">
      <alignment vertical="center"/>
      <protection hidden="1"/>
    </xf>
    <xf numFmtId="0" fontId="8" fillId="7" borderId="27" xfId="0" applyFont="1" applyFill="1" applyBorder="1" applyAlignment="1" applyProtection="1">
      <alignment horizontal="center" vertical="center"/>
      <protection hidden="1"/>
    </xf>
    <xf numFmtId="0" fontId="7" fillId="20" borderId="10" xfId="0" applyFont="1" applyFill="1" applyBorder="1" applyAlignment="1" applyProtection="1">
      <alignment vertical="center"/>
      <protection hidden="1"/>
    </xf>
    <xf numFmtId="0" fontId="7" fillId="20" borderId="18" xfId="0" applyFont="1" applyFill="1" applyBorder="1" applyAlignment="1" applyProtection="1">
      <alignment vertical="center"/>
      <protection hidden="1"/>
    </xf>
    <xf numFmtId="0" fontId="8" fillId="8" borderId="35" xfId="0" applyFont="1" applyFill="1" applyBorder="1" applyAlignment="1" applyProtection="1">
      <alignment vertical="center"/>
      <protection hidden="1"/>
    </xf>
    <xf numFmtId="0" fontId="8" fillId="8" borderId="36" xfId="0" applyFont="1" applyFill="1" applyBorder="1" applyAlignment="1" applyProtection="1">
      <alignment vertical="center"/>
      <protection hidden="1"/>
    </xf>
    <xf numFmtId="0" fontId="8" fillId="8" borderId="37" xfId="0" applyFont="1" applyFill="1" applyBorder="1" applyAlignment="1" applyProtection="1">
      <alignment vertical="center"/>
      <protection hidden="1"/>
    </xf>
    <xf numFmtId="43" fontId="7" fillId="8" borderId="35" xfId="3" applyFont="1" applyFill="1" applyBorder="1" applyAlignment="1" applyProtection="1">
      <alignment vertical="center"/>
      <protection hidden="1"/>
    </xf>
    <xf numFmtId="43" fontId="7" fillId="8" borderId="36" xfId="3" applyFont="1" applyFill="1" applyBorder="1" applyAlignment="1" applyProtection="1">
      <alignment vertical="center"/>
      <protection hidden="1"/>
    </xf>
    <xf numFmtId="44" fontId="7" fillId="7" borderId="27" xfId="0" applyNumberFormat="1" applyFont="1" applyFill="1" applyBorder="1" applyAlignment="1" applyProtection="1">
      <alignment horizontal="center" vertical="center"/>
      <protection hidden="1"/>
    </xf>
    <xf numFmtId="43" fontId="7" fillId="0" borderId="39" xfId="3" applyFont="1" applyBorder="1" applyAlignment="1" applyProtection="1">
      <alignment horizontal="center" vertical="center"/>
      <protection hidden="1"/>
    </xf>
    <xf numFmtId="0" fontId="7" fillId="0" borderId="54" xfId="0" applyFont="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0" fontId="7" fillId="0" borderId="56"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7" fillId="0" borderId="60" xfId="0" applyFont="1" applyBorder="1" applyAlignment="1" applyProtection="1">
      <alignment horizontal="center" vertical="center"/>
      <protection hidden="1"/>
    </xf>
    <xf numFmtId="0" fontId="7" fillId="0" borderId="61" xfId="0" applyFont="1" applyBorder="1" applyAlignment="1" applyProtection="1">
      <alignment horizontal="center" vertical="center"/>
      <protection hidden="1"/>
    </xf>
    <xf numFmtId="43" fontId="7" fillId="7" borderId="113" xfId="3" applyFont="1" applyFill="1" applyBorder="1" applyAlignment="1" applyProtection="1">
      <alignment horizontal="center" vertical="center"/>
      <protection hidden="1"/>
    </xf>
    <xf numFmtId="43" fontId="7" fillId="7" borderId="79" xfId="3" applyFont="1" applyFill="1" applyBorder="1" applyAlignment="1" applyProtection="1">
      <alignment horizontal="center" vertical="center"/>
      <protection hidden="1"/>
    </xf>
    <xf numFmtId="43" fontId="7" fillId="7" borderId="80" xfId="3" applyFont="1" applyFill="1" applyBorder="1" applyAlignment="1" applyProtection="1">
      <alignment horizontal="center" vertical="center"/>
      <protection hidden="1"/>
    </xf>
    <xf numFmtId="43" fontId="7" fillId="7" borderId="30" xfId="3" applyFont="1" applyFill="1" applyBorder="1" applyAlignment="1" applyProtection="1">
      <alignment horizontal="center" vertical="center"/>
      <protection hidden="1"/>
    </xf>
    <xf numFmtId="43" fontId="7" fillId="7" borderId="69" xfId="3" applyFont="1" applyFill="1" applyBorder="1" applyAlignment="1" applyProtection="1">
      <alignment horizontal="center" vertical="center"/>
      <protection hidden="1"/>
    </xf>
    <xf numFmtId="43" fontId="7" fillId="7" borderId="70" xfId="3" applyFont="1" applyFill="1" applyBorder="1" applyAlignment="1" applyProtection="1">
      <alignment horizontal="center" vertical="center"/>
      <protection hidden="1"/>
    </xf>
    <xf numFmtId="0" fontId="7" fillId="20" borderId="11" xfId="0" applyFont="1" applyFill="1" applyBorder="1" applyAlignment="1" applyProtection="1">
      <alignment horizontal="center" vertical="center"/>
      <protection hidden="1"/>
    </xf>
    <xf numFmtId="0" fontId="7" fillId="0" borderId="65" xfId="0" applyFont="1" applyBorder="1" applyAlignment="1" applyProtection="1">
      <alignment horizontal="center" vertical="center"/>
      <protection hidden="1"/>
    </xf>
    <xf numFmtId="0" fontId="7" fillId="0" borderId="66" xfId="0" applyFont="1" applyBorder="1" applyAlignment="1" applyProtection="1">
      <alignment horizontal="center" vertical="center"/>
      <protection hidden="1"/>
    </xf>
    <xf numFmtId="0" fontId="7" fillId="0" borderId="67" xfId="0" applyFont="1" applyBorder="1" applyAlignment="1" applyProtection="1">
      <alignment horizontal="center" vertical="center"/>
      <protection hidden="1"/>
    </xf>
    <xf numFmtId="10" fontId="7" fillId="0" borderId="29" xfId="2" applyNumberFormat="1" applyFont="1" applyBorder="1" applyAlignment="1" applyProtection="1">
      <alignment horizontal="center" vertical="center"/>
      <protection hidden="1"/>
    </xf>
    <xf numFmtId="10" fontId="7" fillId="0" borderId="27" xfId="2" applyNumberFormat="1" applyFont="1" applyBorder="1" applyAlignment="1" applyProtection="1">
      <alignment horizontal="center" vertical="center"/>
      <protection hidden="1"/>
    </xf>
    <xf numFmtId="10" fontId="7" fillId="7" borderId="27" xfId="0" applyNumberFormat="1" applyFont="1" applyFill="1" applyBorder="1" applyAlignment="1" applyProtection="1">
      <alignment horizontal="center" vertical="center"/>
      <protection hidden="1"/>
    </xf>
    <xf numFmtId="0" fontId="8" fillId="0" borderId="28" xfId="0" applyFont="1" applyBorder="1" applyAlignment="1" applyProtection="1">
      <alignment vertical="center"/>
      <protection hidden="1"/>
    </xf>
    <xf numFmtId="0" fontId="7" fillId="0" borderId="101" xfId="0" applyFont="1" applyBorder="1" applyAlignment="1" applyProtection="1">
      <alignment horizontal="center" vertical="center"/>
      <protection hidden="1"/>
    </xf>
    <xf numFmtId="0" fontId="7" fillId="0" borderId="98" xfId="0" applyFont="1" applyBorder="1" applyAlignment="1" applyProtection="1">
      <alignment horizontal="center" vertical="center"/>
      <protection hidden="1"/>
    </xf>
    <xf numFmtId="0" fontId="7" fillId="0" borderId="99" xfId="0" applyFont="1" applyBorder="1" applyAlignment="1" applyProtection="1">
      <alignment horizontal="center" vertical="center"/>
      <protection hidden="1"/>
    </xf>
    <xf numFmtId="44" fontId="7" fillId="7" borderId="11" xfId="0" applyNumberFormat="1" applyFont="1" applyFill="1" applyBorder="1" applyAlignment="1" applyProtection="1">
      <alignment horizontal="center" vertical="center"/>
      <protection hidden="1"/>
    </xf>
    <xf numFmtId="44" fontId="7" fillId="7" borderId="53" xfId="1" applyFont="1" applyFill="1" applyBorder="1" applyAlignment="1" applyProtection="1">
      <alignment horizontal="center" vertical="center"/>
      <protection hidden="1"/>
    </xf>
    <xf numFmtId="44" fontId="7" fillId="7" borderId="30" xfId="1" applyFont="1" applyFill="1" applyBorder="1" applyAlignment="1" applyProtection="1">
      <alignment horizontal="center" vertical="center"/>
      <protection hidden="1"/>
    </xf>
    <xf numFmtId="0" fontId="7" fillId="20" borderId="70" xfId="0" applyFont="1" applyFill="1" applyBorder="1" applyAlignment="1" applyProtection="1">
      <alignment horizontal="center" vertical="center"/>
      <protection hidden="1"/>
    </xf>
    <xf numFmtId="0" fontId="7" fillId="5" borderId="16" xfId="0" applyFont="1" applyFill="1" applyBorder="1" applyAlignment="1" applyProtection="1">
      <alignment horizontal="center" vertical="center"/>
      <protection hidden="1"/>
    </xf>
    <xf numFmtId="0" fontId="7" fillId="5" borderId="40" xfId="0" applyFont="1" applyFill="1" applyBorder="1" applyAlignment="1" applyProtection="1">
      <alignment horizontal="center" vertical="center"/>
      <protection hidden="1"/>
    </xf>
    <xf numFmtId="44" fontId="7" fillId="7" borderId="29" xfId="0" applyNumberFormat="1" applyFont="1" applyFill="1" applyBorder="1" applyAlignment="1" applyProtection="1">
      <alignment horizontal="center" vertical="center"/>
      <protection hidden="1"/>
    </xf>
    <xf numFmtId="0" fontId="7" fillId="20" borderId="54" xfId="0" applyFont="1" applyFill="1" applyBorder="1" applyAlignment="1" applyProtection="1">
      <alignment horizontal="center" vertical="center"/>
      <protection hidden="1"/>
    </xf>
    <xf numFmtId="10" fontId="7" fillId="7" borderId="53" xfId="2" applyNumberFormat="1" applyFont="1" applyFill="1" applyBorder="1" applyAlignment="1" applyProtection="1">
      <alignment horizontal="center" vertical="center"/>
      <protection hidden="1"/>
    </xf>
    <xf numFmtId="10" fontId="7" fillId="7" borderId="42" xfId="2" applyNumberFormat="1" applyFont="1" applyFill="1" applyBorder="1" applyAlignment="1" applyProtection="1">
      <alignment horizontal="center" vertical="center"/>
      <protection hidden="1"/>
    </xf>
    <xf numFmtId="10" fontId="7" fillId="7" borderId="11" xfId="0" applyNumberFormat="1" applyFont="1" applyFill="1" applyBorder="1" applyAlignment="1" applyProtection="1">
      <alignment horizontal="center" vertical="center"/>
      <protection hidden="1"/>
    </xf>
    <xf numFmtId="10" fontId="7" fillId="7" borderId="39" xfId="0" applyNumberFormat="1" applyFont="1" applyFill="1" applyBorder="1" applyAlignment="1" applyProtection="1">
      <alignment horizontal="center" vertical="center"/>
      <protection hidden="1"/>
    </xf>
    <xf numFmtId="10" fontId="7" fillId="0" borderId="51" xfId="2" applyNumberFormat="1" applyFont="1" applyFill="1" applyBorder="1" applyAlignment="1" applyProtection="1">
      <alignment horizontal="center" vertical="center"/>
      <protection hidden="1"/>
    </xf>
    <xf numFmtId="10" fontId="7" fillId="0" borderId="11" xfId="2" applyNumberFormat="1" applyFont="1" applyFill="1" applyBorder="1" applyAlignment="1" applyProtection="1">
      <alignment horizontal="center" vertical="center"/>
      <protection hidden="1"/>
    </xf>
    <xf numFmtId="10" fontId="7" fillId="0" borderId="47" xfId="2" applyNumberFormat="1" applyFont="1" applyFill="1" applyBorder="1" applyAlignment="1" applyProtection="1">
      <alignment horizontal="center" vertical="center"/>
      <protection hidden="1"/>
    </xf>
    <xf numFmtId="10" fontId="7" fillId="0" borderId="39" xfId="2" applyNumberFormat="1" applyFont="1" applyFill="1" applyBorder="1" applyAlignment="1" applyProtection="1">
      <alignment horizontal="center" vertical="center"/>
      <protection hidden="1"/>
    </xf>
    <xf numFmtId="44" fontId="7" fillId="7" borderId="113" xfId="1" applyFont="1" applyFill="1" applyBorder="1" applyAlignment="1" applyProtection="1">
      <alignment horizontal="center" vertical="center"/>
      <protection hidden="1"/>
    </xf>
    <xf numFmtId="44" fontId="7" fillId="7" borderId="79" xfId="1" applyFont="1" applyFill="1" applyBorder="1" applyAlignment="1" applyProtection="1">
      <alignment horizontal="center" vertical="center"/>
      <protection hidden="1"/>
    </xf>
    <xf numFmtId="44" fontId="7" fillId="7" borderId="80" xfId="1" applyFont="1" applyFill="1" applyBorder="1" applyAlignment="1" applyProtection="1">
      <alignment horizontal="center" vertical="center"/>
      <protection hidden="1"/>
    </xf>
    <xf numFmtId="44" fontId="7" fillId="7" borderId="69" xfId="1" applyFont="1" applyFill="1" applyBorder="1" applyAlignment="1" applyProtection="1">
      <alignment horizontal="center" vertical="center"/>
      <protection hidden="1"/>
    </xf>
    <xf numFmtId="44" fontId="7" fillId="7" borderId="70" xfId="1" applyFont="1" applyFill="1" applyBorder="1" applyAlignment="1" applyProtection="1">
      <alignment horizontal="center" vertical="center"/>
      <protection hidden="1"/>
    </xf>
    <xf numFmtId="0" fontId="7" fillId="7" borderId="113" xfId="3" applyNumberFormat="1" applyFont="1" applyFill="1" applyBorder="1" applyAlignment="1" applyProtection="1">
      <alignment horizontal="center" vertical="center"/>
      <protection hidden="1"/>
    </xf>
    <xf numFmtId="0" fontId="7" fillId="7" borderId="79" xfId="3" applyNumberFormat="1" applyFont="1" applyFill="1" applyBorder="1" applyAlignment="1" applyProtection="1">
      <alignment horizontal="center" vertical="center"/>
      <protection hidden="1"/>
    </xf>
    <xf numFmtId="0" fontId="7" fillId="7" borderId="46" xfId="3" applyNumberFormat="1" applyFont="1" applyFill="1" applyBorder="1" applyAlignment="1" applyProtection="1">
      <alignment horizontal="center" vertical="center"/>
      <protection hidden="1"/>
    </xf>
    <xf numFmtId="0" fontId="7" fillId="7" borderId="30" xfId="3" applyNumberFormat="1" applyFont="1" applyFill="1" applyBorder="1" applyAlignment="1" applyProtection="1">
      <alignment horizontal="center" vertical="center"/>
      <protection hidden="1"/>
    </xf>
    <xf numFmtId="0" fontId="7" fillId="7" borderId="69" xfId="3" applyNumberFormat="1" applyFont="1" applyFill="1" applyBorder="1" applyAlignment="1" applyProtection="1">
      <alignment horizontal="center" vertical="center"/>
      <protection hidden="1"/>
    </xf>
    <xf numFmtId="0" fontId="7" fillId="7" borderId="29" xfId="3" applyNumberFormat="1" applyFont="1" applyFill="1" applyBorder="1" applyAlignment="1" applyProtection="1">
      <alignment horizontal="center" vertical="center"/>
      <protection hidden="1"/>
    </xf>
    <xf numFmtId="44" fontId="7" fillId="7" borderId="46" xfId="1" applyFont="1" applyFill="1" applyBorder="1" applyAlignment="1" applyProtection="1">
      <alignment horizontal="center" vertical="center"/>
      <protection hidden="1"/>
    </xf>
    <xf numFmtId="43" fontId="7" fillId="0" borderId="11" xfId="3" applyFont="1" applyBorder="1" applyAlignment="1" applyProtection="1">
      <alignment horizontal="center" vertical="center"/>
      <protection hidden="1"/>
    </xf>
    <xf numFmtId="44" fontId="7" fillId="0" borderId="79" xfId="1" applyFont="1" applyBorder="1" applyAlignment="1" applyProtection="1">
      <alignment horizontal="center" vertical="center"/>
      <protection hidden="1"/>
    </xf>
    <xf numFmtId="44" fontId="7" fillId="0" borderId="46" xfId="1" applyFont="1" applyBorder="1" applyAlignment="1" applyProtection="1">
      <alignment horizontal="center" vertical="center"/>
      <protection hidden="1"/>
    </xf>
    <xf numFmtId="44" fontId="7" fillId="0" borderId="69" xfId="1" applyFont="1" applyBorder="1" applyAlignment="1" applyProtection="1">
      <alignment horizontal="center" vertical="center"/>
      <protection hidden="1"/>
    </xf>
    <xf numFmtId="44" fontId="7" fillId="0" borderId="29" xfId="1" applyFont="1" applyBorder="1" applyAlignment="1" applyProtection="1">
      <alignment horizontal="center" vertical="center"/>
      <protection hidden="1"/>
    </xf>
    <xf numFmtId="43" fontId="7" fillId="8" borderId="41" xfId="3" applyFont="1" applyFill="1" applyBorder="1" applyAlignment="1" applyProtection="1">
      <alignment vertical="center"/>
      <protection hidden="1"/>
    </xf>
    <xf numFmtId="43" fontId="7" fillId="8" borderId="66" xfId="3" applyFont="1" applyFill="1" applyBorder="1" applyAlignment="1" applyProtection="1">
      <alignment vertical="center"/>
      <protection hidden="1"/>
    </xf>
    <xf numFmtId="43" fontId="7" fillId="8" borderId="67" xfId="3" applyFont="1" applyFill="1" applyBorder="1" applyAlignment="1" applyProtection="1">
      <alignment vertical="center"/>
      <protection hidden="1"/>
    </xf>
    <xf numFmtId="0" fontId="8" fillId="8" borderId="77" xfId="0" applyFont="1" applyFill="1" applyBorder="1" applyAlignment="1" applyProtection="1">
      <alignment vertical="center"/>
      <protection hidden="1"/>
    </xf>
    <xf numFmtId="0" fontId="8" fillId="8" borderId="76" xfId="0" applyFont="1" applyFill="1" applyBorder="1" applyAlignment="1" applyProtection="1">
      <alignment vertical="center"/>
      <protection hidden="1"/>
    </xf>
    <xf numFmtId="0" fontId="8" fillId="8" borderId="78" xfId="0" applyFont="1" applyFill="1" applyBorder="1" applyAlignment="1" applyProtection="1">
      <alignment vertical="center"/>
      <protection hidden="1"/>
    </xf>
    <xf numFmtId="0" fontId="7" fillId="20" borderId="12" xfId="0" applyFont="1" applyFill="1" applyBorder="1" applyAlignment="1" applyProtection="1">
      <alignment vertical="center"/>
      <protection hidden="1"/>
    </xf>
    <xf numFmtId="0" fontId="7" fillId="20" borderId="32" xfId="0" applyFont="1" applyFill="1" applyBorder="1" applyAlignment="1" applyProtection="1">
      <alignment vertical="center"/>
      <protection hidden="1"/>
    </xf>
    <xf numFmtId="44" fontId="7" fillId="4" borderId="18" xfId="1" applyFont="1" applyFill="1" applyBorder="1" applyAlignment="1" applyProtection="1">
      <alignment vertical="center"/>
      <protection locked="0"/>
    </xf>
    <xf numFmtId="169" fontId="7" fillId="4" borderId="57" xfId="1" applyNumberFormat="1" applyFont="1" applyFill="1" applyBorder="1" applyAlignment="1" applyProtection="1">
      <alignment vertical="center"/>
      <protection locked="0" hidden="1"/>
    </xf>
    <xf numFmtId="169" fontId="7" fillId="4" borderId="5" xfId="1" applyNumberFormat="1" applyFont="1" applyFill="1" applyBorder="1" applyAlignment="1" applyProtection="1">
      <alignment vertical="center"/>
      <protection locked="0" hidden="1"/>
    </xf>
    <xf numFmtId="169" fontId="7" fillId="4" borderId="6" xfId="1" applyNumberFormat="1" applyFont="1" applyFill="1" applyBorder="1" applyAlignment="1" applyProtection="1">
      <alignment vertical="center"/>
      <protection locked="0" hidden="1"/>
    </xf>
    <xf numFmtId="0" fontId="8" fillId="8" borderId="48" xfId="0" applyFont="1" applyFill="1" applyBorder="1" applyAlignment="1" applyProtection="1">
      <alignment vertical="center"/>
      <protection hidden="1"/>
    </xf>
    <xf numFmtId="0" fontId="8" fillId="8" borderId="11" xfId="0" applyFont="1" applyFill="1" applyBorder="1" applyAlignment="1" applyProtection="1">
      <alignment vertical="center"/>
      <protection hidden="1"/>
    </xf>
    <xf numFmtId="0" fontId="8" fillId="8" borderId="49" xfId="0" applyFont="1" applyFill="1" applyBorder="1" applyAlignment="1" applyProtection="1">
      <alignment vertical="center"/>
      <protection hidden="1"/>
    </xf>
    <xf numFmtId="44" fontId="7" fillId="8" borderId="6" xfId="1" applyFont="1" applyFill="1" applyBorder="1" applyAlignment="1" applyProtection="1">
      <alignment vertical="center"/>
      <protection hidden="1"/>
    </xf>
    <xf numFmtId="44" fontId="7" fillId="8" borderId="10" xfId="1" applyFont="1" applyFill="1" applyBorder="1" applyAlignment="1" applyProtection="1">
      <alignment vertical="center"/>
      <protection hidden="1"/>
    </xf>
    <xf numFmtId="0" fontId="7" fillId="5" borderId="35" xfId="0" applyFont="1" applyFill="1" applyBorder="1" applyAlignment="1" applyProtection="1">
      <alignment horizontal="center" vertical="center"/>
      <protection hidden="1"/>
    </xf>
    <xf numFmtId="0" fontId="7" fillId="5" borderId="36" xfId="0" applyFont="1" applyFill="1" applyBorder="1" applyAlignment="1" applyProtection="1">
      <alignment horizontal="center" vertical="center"/>
      <protection hidden="1"/>
    </xf>
    <xf numFmtId="0" fontId="7" fillId="5" borderId="37" xfId="0" applyFont="1" applyFill="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31"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8" fillId="0" borderId="32" xfId="0" applyFont="1" applyBorder="1" applyAlignment="1" applyProtection="1">
      <alignment vertical="center"/>
      <protection hidden="1"/>
    </xf>
    <xf numFmtId="44" fontId="7" fillId="7" borderId="31" xfId="1" applyFont="1" applyFill="1" applyBorder="1" applyAlignment="1" applyProtection="1">
      <alignment vertical="center"/>
      <protection hidden="1"/>
    </xf>
    <xf numFmtId="9" fontId="7" fillId="0" borderId="11" xfId="2" applyFont="1" applyBorder="1" applyAlignment="1" applyProtection="1">
      <alignment horizontal="center" vertical="center"/>
      <protection hidden="1"/>
    </xf>
    <xf numFmtId="0" fontId="7" fillId="20" borderId="74" xfId="0" applyFont="1" applyFill="1" applyBorder="1" applyAlignment="1" applyProtection="1">
      <alignment horizontal="center" vertical="center"/>
      <protection hidden="1"/>
    </xf>
    <xf numFmtId="0" fontId="7" fillId="20" borderId="48" xfId="0" applyFont="1" applyFill="1" applyBorder="1" applyAlignment="1" applyProtection="1">
      <alignment horizontal="center" vertical="center"/>
      <protection hidden="1"/>
    </xf>
    <xf numFmtId="0" fontId="7" fillId="20" borderId="17" xfId="0" applyFont="1" applyFill="1" applyBorder="1" applyAlignment="1" applyProtection="1">
      <alignment horizontal="center" vertical="center"/>
      <protection hidden="1"/>
    </xf>
    <xf numFmtId="9" fontId="7" fillId="2" borderId="10" xfId="2" applyFont="1" applyFill="1" applyBorder="1" applyAlignment="1" applyProtection="1">
      <alignment horizontal="center" vertical="center"/>
      <protection hidden="1"/>
    </xf>
    <xf numFmtId="0" fontId="11" fillId="2" borderId="0" xfId="0" applyFont="1" applyFill="1" applyAlignment="1" applyProtection="1">
      <alignment horizontal="left" vertical="center" wrapText="1"/>
      <protection hidden="1"/>
    </xf>
    <xf numFmtId="44" fontId="7" fillId="4" borderId="111" xfId="1" applyFont="1" applyFill="1" applyBorder="1" applyAlignment="1" applyProtection="1">
      <alignment vertical="center"/>
      <protection locked="0"/>
    </xf>
    <xf numFmtId="0" fontId="7" fillId="20" borderId="31" xfId="0" applyFont="1" applyFill="1" applyBorder="1" applyAlignment="1" applyProtection="1">
      <alignment horizontal="center" vertical="center"/>
      <protection hidden="1"/>
    </xf>
    <xf numFmtId="9" fontId="7" fillId="0" borderId="12" xfId="2" applyFont="1" applyBorder="1" applyAlignment="1" applyProtection="1">
      <alignment horizontal="center" vertical="center"/>
      <protection hidden="1"/>
    </xf>
    <xf numFmtId="9" fontId="7" fillId="7" borderId="27" xfId="2" applyFont="1" applyFill="1" applyBorder="1" applyAlignment="1" applyProtection="1">
      <alignment horizontal="center" vertical="center"/>
      <protection hidden="1"/>
    </xf>
    <xf numFmtId="0" fontId="8" fillId="8" borderId="26" xfId="0" applyFont="1" applyFill="1" applyBorder="1" applyAlignment="1" applyProtection="1">
      <alignment vertical="center"/>
      <protection hidden="1"/>
    </xf>
    <xf numFmtId="0" fontId="8" fillId="8" borderId="27" xfId="0" applyFont="1" applyFill="1" applyBorder="1" applyAlignment="1" applyProtection="1">
      <alignment vertical="center"/>
      <protection hidden="1"/>
    </xf>
    <xf numFmtId="0" fontId="8" fillId="8" borderId="28" xfId="0" applyFont="1" applyFill="1" applyBorder="1" applyAlignment="1" applyProtection="1">
      <alignment vertical="center"/>
      <protection hidden="1"/>
    </xf>
    <xf numFmtId="44" fontId="7" fillId="8" borderId="29" xfId="1" applyFont="1" applyFill="1" applyBorder="1" applyAlignment="1" applyProtection="1">
      <alignment vertical="center"/>
      <protection hidden="1"/>
    </xf>
    <xf numFmtId="44" fontId="7" fillId="8" borderId="27" xfId="1" applyFont="1" applyFill="1" applyBorder="1" applyAlignment="1" applyProtection="1">
      <alignment vertical="center"/>
      <protection hidden="1"/>
    </xf>
    <xf numFmtId="44" fontId="7" fillId="8" borderId="9" xfId="1" applyFont="1" applyFill="1" applyBorder="1" applyAlignment="1" applyProtection="1">
      <alignment vertical="center"/>
      <protection hidden="1"/>
    </xf>
    <xf numFmtId="44" fontId="7" fillId="8" borderId="76" xfId="1" applyFont="1" applyFill="1" applyBorder="1" applyAlignment="1" applyProtection="1">
      <alignment vertical="center"/>
      <protection hidden="1"/>
    </xf>
    <xf numFmtId="0" fontId="8" fillId="21" borderId="86" xfId="0" applyFont="1" applyFill="1" applyBorder="1" applyAlignment="1" applyProtection="1">
      <alignment vertical="center"/>
      <protection hidden="1"/>
    </xf>
    <xf numFmtId="44" fontId="7" fillId="20" borderId="27" xfId="1" applyFont="1" applyFill="1" applyBorder="1" applyAlignment="1" applyProtection="1">
      <alignment horizontal="center" vertical="center"/>
      <protection hidden="1"/>
    </xf>
    <xf numFmtId="44" fontId="7" fillId="8" borderId="97" xfId="1" applyFont="1" applyFill="1" applyBorder="1" applyAlignment="1" applyProtection="1">
      <alignment vertical="center"/>
      <protection hidden="1"/>
    </xf>
    <xf numFmtId="44" fontId="7" fillId="8" borderId="98" xfId="1" applyFont="1" applyFill="1" applyBorder="1" applyAlignment="1" applyProtection="1">
      <alignment vertical="center"/>
      <protection hidden="1"/>
    </xf>
    <xf numFmtId="44" fontId="7" fillId="8" borderId="99" xfId="1" applyFont="1" applyFill="1" applyBorder="1" applyAlignment="1" applyProtection="1">
      <alignment vertical="center"/>
      <protection hidden="1"/>
    </xf>
    <xf numFmtId="0" fontId="8" fillId="0" borderId="106" xfId="0" applyFont="1" applyBorder="1" applyAlignment="1" applyProtection="1">
      <alignment vertical="center"/>
      <protection hidden="1"/>
    </xf>
    <xf numFmtId="0" fontId="8" fillId="0" borderId="107" xfId="0" applyFont="1" applyBorder="1" applyAlignment="1" applyProtection="1">
      <alignment vertical="center"/>
      <protection hidden="1"/>
    </xf>
    <xf numFmtId="0" fontId="8" fillId="0" borderId="108" xfId="0" applyFont="1" applyBorder="1" applyAlignment="1" applyProtection="1">
      <alignment vertical="center"/>
      <protection hidden="1"/>
    </xf>
    <xf numFmtId="44" fontId="7" fillId="4" borderId="110" xfId="1" applyFont="1" applyFill="1" applyBorder="1" applyAlignment="1" applyProtection="1">
      <alignment vertical="center"/>
      <protection locked="0"/>
    </xf>
    <xf numFmtId="0" fontId="8" fillId="5" borderId="50" xfId="0" applyFont="1" applyFill="1" applyBorder="1" applyAlignment="1" applyProtection="1">
      <alignment horizontal="center" vertical="center"/>
      <protection hidden="1"/>
    </xf>
    <xf numFmtId="44" fontId="7" fillId="8" borderId="51" xfId="1" applyFont="1" applyFill="1" applyBorder="1" applyAlignment="1" applyProtection="1">
      <alignment vertical="center"/>
      <protection hidden="1"/>
    </xf>
    <xf numFmtId="44" fontId="7" fillId="8" borderId="11" xfId="1" applyFont="1" applyFill="1" applyBorder="1" applyAlignment="1" applyProtection="1">
      <alignment vertical="center"/>
      <protection hidden="1"/>
    </xf>
    <xf numFmtId="44" fontId="7" fillId="4" borderId="72" xfId="1" applyFont="1" applyFill="1" applyBorder="1" applyAlignment="1" applyProtection="1">
      <alignment vertical="center"/>
      <protection locked="0"/>
    </xf>
    <xf numFmtId="44" fontId="7" fillId="4" borderId="73" xfId="1" applyFont="1" applyFill="1" applyBorder="1" applyAlignment="1" applyProtection="1">
      <alignment vertical="center"/>
      <protection locked="0"/>
    </xf>
    <xf numFmtId="44" fontId="7" fillId="7" borderId="4" xfId="1" applyFont="1" applyFill="1" applyBorder="1" applyAlignment="1" applyProtection="1">
      <alignment vertical="center"/>
      <protection hidden="1"/>
    </xf>
    <xf numFmtId="44" fontId="7" fillId="4" borderId="32" xfId="1" applyFont="1" applyFill="1" applyBorder="1" applyAlignment="1" applyProtection="1">
      <alignment vertical="center"/>
      <protection locked="0"/>
    </xf>
    <xf numFmtId="44" fontId="7" fillId="4" borderId="109" xfId="1" applyFont="1" applyFill="1" applyBorder="1" applyAlignment="1" applyProtection="1">
      <alignment vertical="center"/>
      <protection locked="0"/>
    </xf>
    <xf numFmtId="44" fontId="7" fillId="4" borderId="107" xfId="1" applyFont="1" applyFill="1" applyBorder="1" applyAlignment="1" applyProtection="1">
      <alignment vertical="center"/>
      <protection locked="0"/>
    </xf>
    <xf numFmtId="44" fontId="7" fillId="8" borderId="28" xfId="1" applyFont="1" applyFill="1" applyBorder="1" applyAlignment="1" applyProtection="1">
      <alignment vertical="center"/>
      <protection hidden="1"/>
    </xf>
    <xf numFmtId="44" fontId="7" fillId="8" borderId="49" xfId="1" applyFont="1" applyFill="1" applyBorder="1" applyAlignment="1" applyProtection="1">
      <alignment vertical="center"/>
      <protection hidden="1"/>
    </xf>
    <xf numFmtId="43" fontId="7" fillId="8" borderId="50" xfId="3" applyFont="1" applyFill="1" applyBorder="1" applyAlignment="1" applyProtection="1">
      <alignment vertical="center"/>
      <protection hidden="1"/>
    </xf>
    <xf numFmtId="44" fontId="7" fillId="8" borderId="78" xfId="1" applyFont="1" applyFill="1" applyBorder="1" applyAlignment="1" applyProtection="1">
      <alignment vertical="center"/>
      <protection hidden="1"/>
    </xf>
    <xf numFmtId="169" fontId="7" fillId="4" borderId="4" xfId="1" applyNumberFormat="1" applyFont="1" applyFill="1" applyBorder="1" applyAlignment="1" applyProtection="1">
      <alignment vertical="center"/>
      <protection locked="0" hidden="1"/>
    </xf>
    <xf numFmtId="169" fontId="7" fillId="4" borderId="58" xfId="1" applyNumberFormat="1" applyFont="1" applyFill="1" applyBorder="1" applyAlignment="1" applyProtection="1">
      <alignment vertical="center"/>
      <protection locked="0" hidden="1"/>
    </xf>
    <xf numFmtId="0" fontId="8" fillId="8" borderId="35" xfId="0" applyFont="1" applyFill="1" applyBorder="1" applyAlignment="1" applyProtection="1">
      <alignment horizontal="center" vertical="center"/>
      <protection hidden="1"/>
    </xf>
    <xf numFmtId="0" fontId="8" fillId="8" borderId="36" xfId="0" applyFont="1" applyFill="1" applyBorder="1" applyAlignment="1" applyProtection="1">
      <alignment horizontal="center" vertical="center"/>
      <protection hidden="1"/>
    </xf>
    <xf numFmtId="0" fontId="8" fillId="8" borderId="41" xfId="0" applyFont="1" applyFill="1" applyBorder="1" applyAlignment="1" applyProtection="1">
      <alignment horizontal="center" vertical="center"/>
      <protection hidden="1"/>
    </xf>
    <xf numFmtId="44" fontId="7" fillId="8" borderId="35" xfId="0" applyNumberFormat="1" applyFont="1" applyFill="1" applyBorder="1" applyAlignment="1" applyProtection="1">
      <alignment horizontal="center" vertical="center"/>
      <protection hidden="1"/>
    </xf>
    <xf numFmtId="0" fontId="7" fillId="8" borderId="36" xfId="0" applyFont="1" applyFill="1" applyBorder="1" applyAlignment="1" applyProtection="1">
      <alignment horizontal="center" vertical="center"/>
      <protection hidden="1"/>
    </xf>
    <xf numFmtId="0" fontId="7" fillId="8" borderId="37" xfId="0" applyFont="1" applyFill="1" applyBorder="1" applyAlignment="1" applyProtection="1">
      <alignment horizontal="center" vertical="center"/>
      <protection hidden="1"/>
    </xf>
    <xf numFmtId="43" fontId="7" fillId="8" borderId="37" xfId="3" applyFont="1" applyFill="1" applyBorder="1" applyAlignment="1" applyProtection="1">
      <alignment vertical="center"/>
      <protection hidden="1"/>
    </xf>
    <xf numFmtId="44" fontId="7" fillId="4" borderId="108" xfId="1" applyFont="1" applyFill="1" applyBorder="1" applyAlignment="1" applyProtection="1">
      <alignment vertical="center"/>
      <protection locked="0"/>
    </xf>
    <xf numFmtId="0" fontId="3" fillId="6" borderId="43" xfId="0" applyFont="1" applyFill="1" applyBorder="1" applyAlignment="1" applyProtection="1">
      <alignment horizontal="left" vertical="center"/>
      <protection hidden="1"/>
    </xf>
    <xf numFmtId="0" fontId="3" fillId="6" borderId="44" xfId="0" applyFont="1" applyFill="1" applyBorder="1" applyAlignment="1" applyProtection="1">
      <alignment horizontal="left" vertical="center"/>
      <protection hidden="1"/>
    </xf>
    <xf numFmtId="0" fontId="3" fillId="6" borderId="45" xfId="0" applyFont="1" applyFill="1" applyBorder="1" applyAlignment="1" applyProtection="1">
      <alignment horizontal="left" vertical="center"/>
      <protection hidden="1"/>
    </xf>
    <xf numFmtId="44" fontId="7" fillId="7" borderId="28" xfId="1" applyFont="1" applyFill="1" applyBorder="1" applyAlignment="1" applyProtection="1">
      <alignment vertical="center"/>
      <protection hidden="1"/>
    </xf>
    <xf numFmtId="44" fontId="7" fillId="7" borderId="30" xfId="1" applyFont="1" applyFill="1" applyBorder="1" applyAlignment="1" applyProtection="1">
      <alignment vertical="center"/>
      <protection hidden="1"/>
    </xf>
    <xf numFmtId="0" fontId="8" fillId="7" borderId="30" xfId="0" applyFont="1" applyFill="1" applyBorder="1" applyAlignment="1" applyProtection="1">
      <alignment horizontal="right" vertical="center" indent="1"/>
      <protection hidden="1"/>
    </xf>
    <xf numFmtId="44" fontId="7" fillId="4" borderId="14" xfId="1" applyFont="1" applyFill="1" applyBorder="1" applyAlignment="1" applyProtection="1">
      <alignment vertical="center"/>
      <protection locked="0"/>
    </xf>
    <xf numFmtId="44" fontId="7" fillId="4" borderId="15" xfId="1" applyFont="1" applyFill="1" applyBorder="1" applyAlignment="1" applyProtection="1">
      <alignment vertical="center"/>
      <protection locked="0"/>
    </xf>
    <xf numFmtId="44" fontId="7" fillId="4" borderId="16" xfId="1" applyFont="1" applyFill="1" applyBorder="1" applyAlignment="1" applyProtection="1">
      <alignment vertical="center"/>
      <protection locked="0"/>
    </xf>
    <xf numFmtId="10" fontId="7" fillId="4" borderId="10" xfId="2" applyNumberFormat="1" applyFont="1" applyFill="1" applyBorder="1" applyAlignment="1" applyProtection="1">
      <alignment horizontal="center" vertical="center"/>
      <protection locked="0"/>
    </xf>
    <xf numFmtId="44" fontId="7" fillId="8" borderId="50" xfId="1" applyFont="1" applyFill="1" applyBorder="1" applyAlignment="1" applyProtection="1">
      <alignment horizontal="center" vertical="center"/>
      <protection hidden="1"/>
    </xf>
    <xf numFmtId="44" fontId="7" fillId="8" borderId="36" xfId="1" applyFont="1" applyFill="1" applyBorder="1" applyAlignment="1" applyProtection="1">
      <alignment horizontal="center" vertical="center"/>
      <protection hidden="1"/>
    </xf>
    <xf numFmtId="44" fontId="7" fillId="8" borderId="37" xfId="1" applyFont="1" applyFill="1" applyBorder="1" applyAlignment="1" applyProtection="1">
      <alignment horizontal="center" vertical="center"/>
      <protection hidden="1"/>
    </xf>
    <xf numFmtId="44" fontId="7" fillId="7" borderId="14" xfId="1" applyFont="1" applyFill="1" applyBorder="1" applyAlignment="1" applyProtection="1">
      <alignment vertical="center"/>
      <protection hidden="1"/>
    </xf>
    <xf numFmtId="44" fontId="7" fillId="7" borderId="15" xfId="1" applyFont="1" applyFill="1" applyBorder="1" applyAlignment="1" applyProtection="1">
      <alignment vertical="center"/>
      <protection hidden="1"/>
    </xf>
    <xf numFmtId="44" fontId="7" fillId="7" borderId="16" xfId="1" applyFont="1" applyFill="1" applyBorder="1" applyAlignment="1" applyProtection="1">
      <alignment vertical="center"/>
      <protection hidden="1"/>
    </xf>
    <xf numFmtId="44" fontId="7" fillId="7" borderId="17" xfId="1" applyFont="1" applyFill="1" applyBorder="1" applyAlignment="1" applyProtection="1">
      <alignment vertical="center"/>
      <protection hidden="1"/>
    </xf>
    <xf numFmtId="44" fontId="7" fillId="7" borderId="17" xfId="0" applyNumberFormat="1" applyFont="1" applyFill="1" applyBorder="1" applyAlignment="1" applyProtection="1">
      <alignment vertical="center"/>
      <protection hidden="1"/>
    </xf>
    <xf numFmtId="0" fontId="7" fillId="7" borderId="10" xfId="0" applyFont="1" applyFill="1" applyBorder="1" applyAlignment="1" applyProtection="1">
      <alignment vertical="center"/>
      <protection hidden="1"/>
    </xf>
    <xf numFmtId="0" fontId="7" fillId="7" borderId="18" xfId="0" applyFont="1" applyFill="1" applyBorder="1" applyAlignment="1" applyProtection="1">
      <alignment vertical="center"/>
      <protection hidden="1"/>
    </xf>
    <xf numFmtId="44" fontId="7" fillId="7" borderId="31" xfId="0" applyNumberFormat="1" applyFont="1" applyFill="1" applyBorder="1" applyAlignment="1" applyProtection="1">
      <alignment vertical="center"/>
      <protection hidden="1"/>
    </xf>
    <xf numFmtId="0" fontId="7" fillId="7" borderId="12" xfId="0" applyFont="1" applyFill="1" applyBorder="1" applyAlignment="1" applyProtection="1">
      <alignment vertical="center"/>
      <protection hidden="1"/>
    </xf>
    <xf numFmtId="0" fontId="7" fillId="7" borderId="32" xfId="0" applyFont="1" applyFill="1" applyBorder="1" applyAlignment="1" applyProtection="1">
      <alignment vertical="center"/>
      <protection hidden="1"/>
    </xf>
    <xf numFmtId="44" fontId="7" fillId="7" borderId="48" xfId="0" applyNumberFormat="1" applyFont="1" applyFill="1" applyBorder="1" applyAlignment="1" applyProtection="1">
      <alignment vertical="center"/>
      <protection hidden="1"/>
    </xf>
    <xf numFmtId="0" fontId="7" fillId="7" borderId="49" xfId="0" applyFont="1" applyFill="1" applyBorder="1" applyAlignment="1" applyProtection="1">
      <alignment vertical="center"/>
      <protection hidden="1"/>
    </xf>
    <xf numFmtId="44" fontId="7" fillId="7" borderId="26" xfId="0" applyNumberFormat="1" applyFont="1" applyFill="1" applyBorder="1" applyAlignment="1" applyProtection="1">
      <alignment vertical="center"/>
      <protection hidden="1"/>
    </xf>
    <xf numFmtId="10" fontId="7" fillId="4" borderId="102" xfId="2" applyNumberFormat="1" applyFont="1" applyFill="1" applyBorder="1" applyAlignment="1" applyProtection="1">
      <alignment horizontal="center" vertical="center"/>
      <protection locked="0"/>
    </xf>
    <xf numFmtId="10" fontId="7" fillId="4" borderId="111" xfId="2" applyNumberFormat="1" applyFont="1" applyFill="1" applyBorder="1" applyAlignment="1" applyProtection="1">
      <alignment horizontal="center" vertical="center"/>
      <protection locked="0"/>
    </xf>
    <xf numFmtId="10" fontId="7" fillId="4" borderId="112" xfId="2" applyNumberFormat="1" applyFont="1" applyFill="1" applyBorder="1" applyAlignment="1" applyProtection="1">
      <alignment horizontal="center" vertical="center"/>
      <protection locked="0"/>
    </xf>
    <xf numFmtId="44" fontId="7" fillId="7" borderId="14" xfId="0" applyNumberFormat="1" applyFont="1" applyFill="1" applyBorder="1" applyAlignment="1" applyProtection="1">
      <alignment vertical="center"/>
      <protection hidden="1"/>
    </xf>
    <xf numFmtId="0" fontId="7" fillId="7" borderId="15" xfId="0" applyFont="1" applyFill="1" applyBorder="1" applyAlignment="1" applyProtection="1">
      <alignment vertical="center"/>
      <protection hidden="1"/>
    </xf>
    <xf numFmtId="0" fontId="7" fillId="7" borderId="16" xfId="0" applyFont="1" applyFill="1" applyBorder="1" applyAlignment="1" applyProtection="1">
      <alignment vertical="center"/>
      <protection hidden="1"/>
    </xf>
    <xf numFmtId="0" fontId="8" fillId="0" borderId="56" xfId="0" applyFont="1" applyBorder="1" applyAlignment="1" applyProtection="1">
      <alignment vertical="center"/>
      <protection hidden="1"/>
    </xf>
    <xf numFmtId="0" fontId="8" fillId="7" borderId="70" xfId="0" applyFont="1" applyFill="1" applyBorder="1" applyAlignment="1" applyProtection="1">
      <alignment vertical="center"/>
      <protection hidden="1"/>
    </xf>
    <xf numFmtId="0" fontId="8" fillId="7" borderId="85" xfId="0" applyFont="1" applyFill="1" applyBorder="1" applyAlignment="1" applyProtection="1">
      <alignment vertical="center"/>
      <protection hidden="1"/>
    </xf>
    <xf numFmtId="0" fontId="8" fillId="7" borderId="86" xfId="0" applyFont="1" applyFill="1" applyBorder="1" applyAlignment="1" applyProtection="1">
      <alignment vertical="center"/>
      <protection hidden="1"/>
    </xf>
    <xf numFmtId="0" fontId="8" fillId="7" borderId="87" xfId="0" applyFont="1" applyFill="1" applyBorder="1" applyAlignment="1" applyProtection="1">
      <alignment vertical="center"/>
      <protection hidden="1"/>
    </xf>
    <xf numFmtId="0" fontId="8" fillId="4" borderId="5" xfId="0" applyFont="1" applyFill="1" applyBorder="1" applyAlignment="1" applyProtection="1">
      <alignment horizontal="center" vertical="center"/>
      <protection locked="0"/>
    </xf>
    <xf numFmtId="0" fontId="8" fillId="4" borderId="58" xfId="0" applyFont="1" applyFill="1" applyBorder="1" applyAlignment="1" applyProtection="1">
      <alignment horizontal="center" vertical="center"/>
      <protection locked="0"/>
    </xf>
    <xf numFmtId="0" fontId="7" fillId="4" borderId="12" xfId="0" applyFont="1" applyFill="1" applyBorder="1" applyAlignment="1" applyProtection="1">
      <alignment horizontal="left" vertical="top" wrapText="1"/>
      <protection locked="0"/>
    </xf>
    <xf numFmtId="9" fontId="8" fillId="7" borderId="26" xfId="0" applyNumberFormat="1" applyFont="1" applyFill="1" applyBorder="1" applyAlignment="1" applyProtection="1">
      <alignment horizontal="center" vertical="center"/>
      <protection hidden="1"/>
    </xf>
    <xf numFmtId="9" fontId="8" fillId="7" borderId="27" xfId="0" applyNumberFormat="1" applyFont="1" applyFill="1" applyBorder="1" applyAlignment="1" applyProtection="1">
      <alignment horizontal="center" vertical="center"/>
      <protection hidden="1"/>
    </xf>
    <xf numFmtId="0" fontId="8" fillId="2" borderId="85" xfId="0" applyFont="1" applyFill="1" applyBorder="1" applyAlignment="1" applyProtection="1">
      <alignment vertical="center"/>
      <protection hidden="1"/>
    </xf>
    <xf numFmtId="0" fontId="8" fillId="2" borderId="86" xfId="0" applyFont="1" applyFill="1" applyBorder="1" applyAlignment="1" applyProtection="1">
      <alignment vertical="center"/>
      <protection hidden="1"/>
    </xf>
    <xf numFmtId="0" fontId="8" fillId="2" borderId="87" xfId="0" applyFont="1" applyFill="1" applyBorder="1" applyAlignment="1" applyProtection="1">
      <alignment vertical="center"/>
      <protection hidden="1"/>
    </xf>
    <xf numFmtId="44" fontId="7" fillId="7" borderId="22" xfId="0" applyNumberFormat="1" applyFont="1" applyFill="1" applyBorder="1" applyAlignment="1" applyProtection="1">
      <alignment vertical="center"/>
      <protection hidden="1"/>
    </xf>
    <xf numFmtId="0" fontId="7" fillId="7" borderId="22" xfId="0" applyFont="1" applyFill="1" applyBorder="1" applyAlignment="1" applyProtection="1">
      <alignment vertical="center"/>
      <protection hidden="1"/>
    </xf>
    <xf numFmtId="0" fontId="7" fillId="7" borderId="23" xfId="0" applyFont="1" applyFill="1" applyBorder="1" applyAlignment="1" applyProtection="1">
      <alignment vertical="center"/>
      <protection hidden="1"/>
    </xf>
    <xf numFmtId="0" fontId="7" fillId="4" borderId="51" xfId="0" applyFont="1" applyFill="1" applyBorder="1" applyAlignment="1" applyProtection="1">
      <alignment vertical="center"/>
      <protection locked="0"/>
    </xf>
    <xf numFmtId="44" fontId="7" fillId="7" borderId="6" xfId="0" applyNumberFormat="1" applyFont="1" applyFill="1" applyBorder="1" applyAlignment="1" applyProtection="1">
      <alignment vertical="center"/>
      <protection hidden="1"/>
    </xf>
    <xf numFmtId="44" fontId="7" fillId="7" borderId="10" xfId="0" applyNumberFormat="1" applyFont="1" applyFill="1" applyBorder="1" applyAlignment="1" applyProtection="1">
      <alignment vertical="center"/>
      <protection hidden="1"/>
    </xf>
    <xf numFmtId="44" fontId="7" fillId="7" borderId="39" xfId="0" applyNumberFormat="1" applyFont="1" applyFill="1" applyBorder="1" applyAlignment="1" applyProtection="1">
      <alignment vertical="center"/>
      <protection hidden="1"/>
    </xf>
    <xf numFmtId="0" fontId="7" fillId="7" borderId="39" xfId="0" applyFont="1" applyFill="1" applyBorder="1" applyAlignment="1" applyProtection="1">
      <alignment vertical="center"/>
      <protection hidden="1"/>
    </xf>
    <xf numFmtId="0" fontId="7" fillId="7" borderId="40" xfId="0" applyFont="1" applyFill="1" applyBorder="1" applyAlignment="1" applyProtection="1">
      <alignment vertical="center"/>
      <protection hidden="1"/>
    </xf>
    <xf numFmtId="0" fontId="7" fillId="4" borderId="19" xfId="0" applyFont="1" applyFill="1" applyBorder="1" applyAlignment="1" applyProtection="1">
      <alignment vertical="center"/>
      <protection locked="0"/>
    </xf>
    <xf numFmtId="0" fontId="7" fillId="4" borderId="15" xfId="0" applyFont="1" applyFill="1" applyBorder="1" applyAlignment="1" applyProtection="1">
      <alignment vertical="center"/>
      <protection locked="0"/>
    </xf>
    <xf numFmtId="0" fontId="7" fillId="4" borderId="16" xfId="0" applyFont="1" applyFill="1" applyBorder="1" applyAlignment="1" applyProtection="1">
      <alignment vertical="center"/>
      <protection locked="0"/>
    </xf>
    <xf numFmtId="0" fontId="8" fillId="7" borderId="59" xfId="0" applyFont="1" applyFill="1" applyBorder="1" applyAlignment="1" applyProtection="1">
      <alignment vertical="center"/>
      <protection hidden="1"/>
    </xf>
    <xf numFmtId="0" fontId="8" fillId="7" borderId="60" xfId="0" applyFont="1" applyFill="1" applyBorder="1" applyAlignment="1" applyProtection="1">
      <alignment vertical="center"/>
      <protection hidden="1"/>
    </xf>
    <xf numFmtId="0" fontId="8" fillId="7" borderId="61" xfId="0" applyFont="1" applyFill="1" applyBorder="1" applyAlignment="1" applyProtection="1">
      <alignment vertical="center"/>
      <protection hidden="1"/>
    </xf>
    <xf numFmtId="44" fontId="7" fillId="7" borderId="47" xfId="0" applyNumberFormat="1" applyFont="1" applyFill="1" applyBorder="1" applyAlignment="1" applyProtection="1">
      <alignment vertical="center"/>
      <protection hidden="1"/>
    </xf>
    <xf numFmtId="0" fontId="8" fillId="7" borderId="62" xfId="0" applyFont="1" applyFill="1" applyBorder="1" applyAlignment="1" applyProtection="1">
      <alignment vertical="center"/>
      <protection hidden="1"/>
    </xf>
    <xf numFmtId="0" fontId="8" fillId="7" borderId="63" xfId="0" applyFont="1" applyFill="1" applyBorder="1" applyAlignment="1" applyProtection="1">
      <alignment vertical="center"/>
      <protection hidden="1"/>
    </xf>
    <xf numFmtId="0" fontId="8" fillId="7" borderId="64" xfId="0" applyFont="1" applyFill="1" applyBorder="1" applyAlignment="1" applyProtection="1">
      <alignment vertical="center"/>
      <protection hidden="1"/>
    </xf>
    <xf numFmtId="44" fontId="7" fillId="7" borderId="24" xfId="0" applyNumberFormat="1" applyFont="1" applyFill="1" applyBorder="1" applyAlignment="1" applyProtection="1">
      <alignment vertical="center"/>
      <protection hidden="1"/>
    </xf>
    <xf numFmtId="44" fontId="7" fillId="7" borderId="28" xfId="1" applyFont="1" applyFill="1" applyBorder="1" applyAlignment="1" applyProtection="1">
      <alignment horizontal="center" vertical="center"/>
      <protection hidden="1"/>
    </xf>
    <xf numFmtId="0" fontId="8" fillId="7" borderId="26" xfId="0" applyFont="1" applyFill="1" applyBorder="1" applyAlignment="1" applyProtection="1">
      <alignment horizontal="left" vertical="center" wrapText="1"/>
      <protection hidden="1"/>
    </xf>
    <xf numFmtId="0" fontId="8" fillId="7" borderId="27" xfId="0" applyFont="1" applyFill="1" applyBorder="1" applyAlignment="1" applyProtection="1">
      <alignment horizontal="left" vertical="center" wrapText="1"/>
      <protection hidden="1"/>
    </xf>
    <xf numFmtId="44" fontId="7" fillId="4" borderId="18" xfId="1" applyFont="1" applyFill="1" applyBorder="1" applyAlignment="1" applyProtection="1">
      <alignment horizontal="center" vertical="center"/>
      <protection locked="0"/>
    </xf>
    <xf numFmtId="44" fontId="7" fillId="4" borderId="32" xfId="1" applyFont="1" applyFill="1" applyBorder="1" applyAlignment="1" applyProtection="1">
      <alignment horizontal="center" vertical="center"/>
      <protection locked="0"/>
    </xf>
    <xf numFmtId="0" fontId="7" fillId="7" borderId="76" xfId="0" applyFont="1" applyFill="1" applyBorder="1" applyAlignment="1" applyProtection="1">
      <alignment horizontal="center" vertical="center"/>
      <protection hidden="1"/>
    </xf>
    <xf numFmtId="0" fontId="15" fillId="0" borderId="14"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0" fontId="15" fillId="0" borderId="31" xfId="0" applyFont="1" applyBorder="1" applyAlignment="1" applyProtection="1">
      <alignment horizontal="center" vertical="center" wrapText="1"/>
      <protection hidden="1"/>
    </xf>
    <xf numFmtId="0" fontId="15" fillId="0" borderId="12" xfId="0" applyFont="1" applyBorder="1" applyAlignment="1" applyProtection="1">
      <alignment horizontal="center" vertical="center" wrapText="1"/>
      <protection hidden="1"/>
    </xf>
    <xf numFmtId="0" fontId="15" fillId="0" borderId="32" xfId="0" applyFont="1" applyBorder="1" applyAlignment="1" applyProtection="1">
      <alignment horizontal="center" vertical="center" wrapText="1"/>
      <protection hidden="1"/>
    </xf>
    <xf numFmtId="0" fontId="7" fillId="8" borderId="126" xfId="0" applyFont="1" applyFill="1" applyBorder="1" applyAlignment="1" applyProtection="1">
      <alignment horizontal="center" vertical="center"/>
      <protection hidden="1"/>
    </xf>
    <xf numFmtId="0" fontId="7" fillId="8" borderId="127" xfId="0" applyFont="1" applyFill="1" applyBorder="1" applyAlignment="1" applyProtection="1">
      <alignment horizontal="center" vertical="center"/>
      <protection hidden="1"/>
    </xf>
    <xf numFmtId="0" fontId="7" fillId="8" borderId="128" xfId="0" applyFont="1" applyFill="1" applyBorder="1" applyAlignment="1" applyProtection="1">
      <alignment horizontal="center" vertical="center"/>
      <protection hidden="1"/>
    </xf>
    <xf numFmtId="0" fontId="7" fillId="8" borderId="59" xfId="0" applyFont="1" applyFill="1" applyBorder="1" applyAlignment="1" applyProtection="1">
      <alignment horizontal="center" vertical="center"/>
      <protection hidden="1"/>
    </xf>
    <xf numFmtId="0" fontId="7" fillId="8" borderId="60" xfId="0" applyFont="1" applyFill="1" applyBorder="1" applyAlignment="1" applyProtection="1">
      <alignment horizontal="center" vertical="center"/>
      <protection hidden="1"/>
    </xf>
    <xf numFmtId="0" fontId="7" fillId="8" borderId="61" xfId="0" applyFont="1" applyFill="1" applyBorder="1" applyAlignment="1" applyProtection="1">
      <alignment horizontal="center" vertical="center"/>
      <protection hidden="1"/>
    </xf>
    <xf numFmtId="44" fontId="7" fillId="4" borderId="4" xfId="1" applyFont="1" applyFill="1" applyBorder="1" applyAlignment="1" applyProtection="1">
      <alignment horizontal="center" vertical="center"/>
      <protection locked="0"/>
    </xf>
    <xf numFmtId="44" fontId="7" fillId="4" borderId="5" xfId="1" applyFont="1" applyFill="1" applyBorder="1" applyAlignment="1" applyProtection="1">
      <alignment horizontal="center" vertical="center"/>
      <protection locked="0"/>
    </xf>
    <xf numFmtId="44" fontId="7" fillId="4" borderId="58" xfId="1" applyFont="1" applyFill="1" applyBorder="1" applyAlignment="1" applyProtection="1">
      <alignment horizontal="center" vertical="center"/>
      <protection locked="0"/>
    </xf>
    <xf numFmtId="0" fontId="7" fillId="8" borderId="42" xfId="0" applyFont="1" applyFill="1" applyBorder="1" applyAlignment="1" applyProtection="1">
      <alignment horizontal="center" vertical="center"/>
      <protection hidden="1"/>
    </xf>
    <xf numFmtId="0" fontId="7" fillId="7" borderId="59" xfId="0" applyFont="1" applyFill="1" applyBorder="1" applyAlignment="1" applyProtection="1">
      <alignment horizontal="center" vertical="center"/>
      <protection hidden="1"/>
    </xf>
    <xf numFmtId="0" fontId="7" fillId="7" borderId="60" xfId="0" applyFont="1" applyFill="1" applyBorder="1" applyAlignment="1" applyProtection="1">
      <alignment horizontal="center" vertical="center"/>
      <protection hidden="1"/>
    </xf>
    <xf numFmtId="0" fontId="7" fillId="7" borderId="61" xfId="0" applyFont="1" applyFill="1" applyBorder="1" applyAlignment="1" applyProtection="1">
      <alignment horizontal="center" vertical="center"/>
      <protection hidden="1"/>
    </xf>
    <xf numFmtId="0" fontId="7" fillId="7" borderId="54" xfId="0" applyFont="1" applyFill="1" applyBorder="1" applyAlignment="1" applyProtection="1">
      <alignment horizontal="center" vertical="center"/>
      <protection hidden="1"/>
    </xf>
    <xf numFmtId="0" fontId="7" fillId="7" borderId="55" xfId="0" applyFont="1" applyFill="1" applyBorder="1" applyAlignment="1" applyProtection="1">
      <alignment horizontal="center" vertical="center"/>
      <protection hidden="1"/>
    </xf>
    <xf numFmtId="0" fontId="7" fillId="7" borderId="56" xfId="0" applyFont="1" applyFill="1" applyBorder="1" applyAlignment="1" applyProtection="1">
      <alignment horizontal="center" vertical="center"/>
      <protection hidden="1"/>
    </xf>
    <xf numFmtId="10" fontId="7" fillId="7" borderId="48" xfId="2" applyNumberFormat="1" applyFont="1" applyFill="1" applyBorder="1" applyAlignment="1" applyProtection="1">
      <alignment horizontal="center" vertical="center"/>
      <protection hidden="1"/>
    </xf>
    <xf numFmtId="10" fontId="7" fillId="7" borderId="49" xfId="2" applyNumberFormat="1" applyFont="1" applyFill="1" applyBorder="1" applyAlignment="1" applyProtection="1">
      <alignment horizontal="center" vertical="center"/>
      <protection hidden="1"/>
    </xf>
    <xf numFmtId="0" fontId="8" fillId="2" borderId="48"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49" xfId="0" applyFont="1" applyFill="1" applyBorder="1" applyAlignment="1" applyProtection="1">
      <alignment horizontal="center" vertical="center" wrapText="1"/>
      <protection hidden="1"/>
    </xf>
    <xf numFmtId="0" fontId="8" fillId="2" borderId="21" xfId="0" applyFont="1" applyFill="1" applyBorder="1" applyAlignment="1" applyProtection="1">
      <alignment horizontal="center" vertical="center" wrapText="1"/>
      <protection hidden="1"/>
    </xf>
    <xf numFmtId="0" fontId="8" fillId="2" borderId="22"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8" fillId="2" borderId="51"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8" fillId="2" borderId="49" xfId="0" applyFont="1" applyFill="1" applyBorder="1" applyAlignment="1" applyProtection="1">
      <alignment horizontal="center" vertical="center"/>
      <protection hidden="1"/>
    </xf>
    <xf numFmtId="0" fontId="7" fillId="8" borderId="133" xfId="0" applyFont="1" applyFill="1" applyBorder="1" applyAlignment="1" applyProtection="1">
      <alignment horizontal="center" vertical="center"/>
      <protection hidden="1"/>
    </xf>
    <xf numFmtId="0" fontId="7" fillId="8" borderId="134"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27" xfId="0" applyFont="1" applyFill="1" applyBorder="1" applyAlignment="1" applyProtection="1">
      <alignment horizontal="center" vertical="center"/>
      <protection hidden="1"/>
    </xf>
    <xf numFmtId="0" fontId="7" fillId="8" borderId="47" xfId="0" applyFont="1" applyFill="1" applyBorder="1" applyAlignment="1" applyProtection="1">
      <alignment horizontal="center" vertical="center"/>
      <protection hidden="1"/>
    </xf>
    <xf numFmtId="0" fontId="8" fillId="2" borderId="24" xfId="0" applyFont="1" applyFill="1" applyBorder="1" applyAlignment="1" applyProtection="1">
      <alignment horizontal="center" vertical="center"/>
      <protection hidden="1"/>
    </xf>
    <xf numFmtId="0" fontId="8" fillId="2" borderId="22" xfId="0" applyFont="1" applyFill="1" applyBorder="1" applyAlignment="1" applyProtection="1">
      <alignment horizontal="center" vertical="center"/>
      <protection hidden="1"/>
    </xf>
    <xf numFmtId="0" fontId="8" fillId="2" borderId="23" xfId="0" applyFont="1" applyFill="1" applyBorder="1" applyAlignment="1" applyProtection="1">
      <alignment horizontal="center" vertical="center"/>
      <protection hidden="1"/>
    </xf>
    <xf numFmtId="0" fontId="8" fillId="4" borderId="72" xfId="0" applyFont="1" applyFill="1" applyBorder="1" applyAlignment="1" applyProtection="1">
      <alignment horizontal="center" vertical="center"/>
      <protection locked="0"/>
    </xf>
    <xf numFmtId="0" fontId="8" fillId="4" borderId="73" xfId="0" applyFont="1" applyFill="1" applyBorder="1" applyAlignment="1" applyProtection="1">
      <alignment horizontal="center" vertical="center"/>
      <protection locked="0"/>
    </xf>
    <xf numFmtId="0" fontId="7" fillId="8" borderId="51"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30" borderId="47" xfId="0" applyFont="1" applyFill="1" applyBorder="1" applyAlignment="1" applyProtection="1">
      <alignment horizontal="center" vertical="center"/>
      <protection hidden="1"/>
    </xf>
    <xf numFmtId="0" fontId="7" fillId="30" borderId="39" xfId="0" applyFont="1" applyFill="1" applyBorder="1" applyAlignment="1" applyProtection="1">
      <alignment horizontal="center" vertical="center"/>
      <protection hidden="1"/>
    </xf>
    <xf numFmtId="44" fontId="7" fillId="4" borderId="49" xfId="1" applyFont="1" applyFill="1" applyBorder="1" applyAlignment="1" applyProtection="1">
      <alignment horizontal="center" vertical="center"/>
      <protection locked="0"/>
    </xf>
    <xf numFmtId="10" fontId="7" fillId="7" borderId="31" xfId="2" applyNumberFormat="1" applyFont="1" applyFill="1" applyBorder="1" applyAlignment="1" applyProtection="1">
      <alignment horizontal="center" vertical="center"/>
      <protection hidden="1"/>
    </xf>
    <xf numFmtId="10" fontId="7" fillId="7" borderId="32" xfId="2" applyNumberFormat="1" applyFont="1" applyFill="1" applyBorder="1" applyAlignment="1" applyProtection="1">
      <alignment horizontal="center" vertical="center"/>
      <protection hidden="1"/>
    </xf>
    <xf numFmtId="10" fontId="7" fillId="7" borderId="26" xfId="2" applyNumberFormat="1" applyFont="1" applyFill="1" applyBorder="1" applyAlignment="1" applyProtection="1">
      <alignment horizontal="center" vertical="center"/>
      <protection hidden="1"/>
    </xf>
    <xf numFmtId="10" fontId="7" fillId="7" borderId="28" xfId="2" applyNumberFormat="1" applyFont="1" applyFill="1" applyBorder="1" applyAlignment="1" applyProtection="1">
      <alignment horizontal="center" vertical="center"/>
      <protection hidden="1"/>
    </xf>
    <xf numFmtId="0" fontId="7" fillId="20" borderId="47" xfId="0" applyFont="1" applyFill="1" applyBorder="1" applyAlignment="1" applyProtection="1">
      <alignment horizontal="center" vertical="center"/>
      <protection hidden="1"/>
    </xf>
    <xf numFmtId="0" fontId="7" fillId="20" borderId="39" xfId="0" applyFont="1" applyFill="1" applyBorder="1" applyAlignment="1" applyProtection="1">
      <alignment horizontal="center" vertical="center"/>
      <protection hidden="1"/>
    </xf>
    <xf numFmtId="0" fontId="8" fillId="7" borderId="4" xfId="0" applyFont="1" applyFill="1" applyBorder="1" applyAlignment="1" applyProtection="1">
      <alignment horizontal="left" vertical="center"/>
      <protection hidden="1"/>
    </xf>
    <xf numFmtId="0" fontId="8" fillId="7" borderId="5" xfId="0" applyFont="1" applyFill="1" applyBorder="1" applyAlignment="1" applyProtection="1">
      <alignment horizontal="left" vertical="center"/>
      <protection hidden="1"/>
    </xf>
    <xf numFmtId="0" fontId="8" fillId="7" borderId="6" xfId="0" applyFont="1" applyFill="1" applyBorder="1" applyAlignment="1" applyProtection="1">
      <alignment horizontal="left" vertical="center"/>
      <protection hidden="1"/>
    </xf>
    <xf numFmtId="0" fontId="8" fillId="0" borderId="19"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33" xfId="0" applyFont="1" applyBorder="1" applyAlignment="1" applyProtection="1">
      <alignment horizontal="center" vertical="center"/>
      <protection hidden="1"/>
    </xf>
    <xf numFmtId="0" fontId="8" fillId="8" borderId="51" xfId="0" applyFont="1" applyFill="1" applyBorder="1" applyAlignment="1" applyProtection="1">
      <alignment horizontal="center" vertical="center"/>
      <protection hidden="1"/>
    </xf>
    <xf numFmtId="0" fontId="8" fillId="8" borderId="11" xfId="0" applyFont="1" applyFill="1" applyBorder="1" applyAlignment="1" applyProtection="1">
      <alignment horizontal="center" vertical="center"/>
      <protection hidden="1"/>
    </xf>
    <xf numFmtId="0" fontId="8" fillId="8" borderId="49" xfId="0" applyFont="1" applyFill="1" applyBorder="1" applyAlignment="1" applyProtection="1">
      <alignment horizontal="center" vertical="center"/>
      <protection hidden="1"/>
    </xf>
    <xf numFmtId="0" fontId="8" fillId="8" borderId="47" xfId="0" applyFont="1" applyFill="1" applyBorder="1" applyAlignment="1" applyProtection="1">
      <alignment horizontal="center" vertical="center"/>
      <protection hidden="1"/>
    </xf>
    <xf numFmtId="0" fontId="8" fillId="8" borderId="39" xfId="0" applyFont="1" applyFill="1" applyBorder="1" applyAlignment="1" applyProtection="1">
      <alignment horizontal="center" vertical="center"/>
      <protection hidden="1"/>
    </xf>
    <xf numFmtId="0" fontId="8" fillId="8" borderId="40" xfId="0" applyFont="1" applyFill="1" applyBorder="1" applyAlignment="1" applyProtection="1">
      <alignment horizontal="center" vertical="center"/>
      <protection hidden="1"/>
    </xf>
    <xf numFmtId="0" fontId="8" fillId="8" borderId="48" xfId="0" applyFont="1" applyFill="1" applyBorder="1" applyAlignment="1" applyProtection="1">
      <alignment horizontal="center" vertical="center" wrapText="1"/>
      <protection hidden="1"/>
    </xf>
    <xf numFmtId="0" fontId="8" fillId="8" borderId="11" xfId="0" applyFont="1" applyFill="1" applyBorder="1" applyAlignment="1" applyProtection="1">
      <alignment horizontal="center" vertical="center" wrapText="1"/>
      <protection hidden="1"/>
    </xf>
    <xf numFmtId="0" fontId="8" fillId="8" borderId="49" xfId="0" applyFont="1" applyFill="1" applyBorder="1" applyAlignment="1" applyProtection="1">
      <alignment horizontal="center" vertical="center" wrapText="1"/>
      <protection hidden="1"/>
    </xf>
    <xf numFmtId="0" fontId="8" fillId="8" borderId="38" xfId="0" applyFont="1" applyFill="1" applyBorder="1" applyAlignment="1" applyProtection="1">
      <alignment horizontal="center" vertical="center" wrapText="1"/>
      <protection hidden="1"/>
    </xf>
    <xf numFmtId="0" fontId="8" fillId="8" borderId="39" xfId="0" applyFont="1" applyFill="1" applyBorder="1" applyAlignment="1" applyProtection="1">
      <alignment horizontal="center" vertical="center" wrapText="1"/>
      <protection hidden="1"/>
    </xf>
    <xf numFmtId="0" fontId="8" fillId="8" borderId="40" xfId="0" applyFont="1" applyFill="1" applyBorder="1" applyAlignment="1" applyProtection="1">
      <alignment horizontal="center" vertical="center" wrapText="1"/>
      <protection hidden="1"/>
    </xf>
    <xf numFmtId="0" fontId="8" fillId="0" borderId="24"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8" fillId="2" borderId="19" xfId="0" applyFont="1" applyFill="1" applyBorder="1" applyAlignment="1" applyProtection="1">
      <alignment horizontal="center" vertical="center"/>
      <protection hidden="1"/>
    </xf>
    <xf numFmtId="0" fontId="8" fillId="2" borderId="15" xfId="0" applyFont="1" applyFill="1" applyBorder="1" applyAlignment="1" applyProtection="1">
      <alignment horizontal="center" vertical="center"/>
      <protection hidden="1"/>
    </xf>
    <xf numFmtId="0" fontId="8" fillId="2" borderId="16" xfId="0" applyFont="1" applyFill="1" applyBorder="1" applyAlignment="1" applyProtection="1">
      <alignment horizontal="center" vertical="center"/>
      <protection hidden="1"/>
    </xf>
    <xf numFmtId="0" fontId="7" fillId="7" borderId="46" xfId="0" applyFont="1" applyFill="1" applyBorder="1" applyAlignment="1" applyProtection="1">
      <alignment horizontal="center" vertical="center"/>
      <protection hidden="1"/>
    </xf>
    <xf numFmtId="0" fontId="7" fillId="7" borderId="44" xfId="0" applyFont="1" applyFill="1" applyBorder="1" applyAlignment="1" applyProtection="1">
      <alignment horizontal="center" vertical="center"/>
      <protection hidden="1"/>
    </xf>
    <xf numFmtId="0" fontId="8" fillId="0" borderId="48"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8" fillId="0" borderId="49"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8" fillId="2" borderId="16"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8" fillId="2"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horizontal="center" vertical="center" wrapText="1"/>
      <protection hidden="1"/>
    </xf>
    <xf numFmtId="0" fontId="7" fillId="0" borderId="68" xfId="0" applyFont="1" applyBorder="1" applyAlignment="1" applyProtection="1">
      <alignment horizontal="center" vertical="center"/>
      <protection hidden="1"/>
    </xf>
    <xf numFmtId="0" fontId="7" fillId="0" borderId="70" xfId="0" applyFont="1" applyBorder="1" applyAlignment="1" applyProtection="1">
      <alignment horizontal="center" vertical="center"/>
      <protection hidden="1"/>
    </xf>
    <xf numFmtId="0" fontId="8" fillId="0" borderId="38" xfId="0" applyFont="1" applyBorder="1" applyAlignment="1" applyProtection="1">
      <alignment vertical="center"/>
      <protection hidden="1"/>
    </xf>
    <xf numFmtId="0" fontId="8" fillId="0" borderId="39" xfId="0" applyFont="1" applyBorder="1" applyAlignment="1" applyProtection="1">
      <alignment vertical="center"/>
      <protection hidden="1"/>
    </xf>
    <xf numFmtId="0" fontId="8" fillId="0" borderId="42" xfId="0" applyFont="1" applyBorder="1" applyAlignment="1" applyProtection="1">
      <alignment vertical="center"/>
      <protection hidden="1"/>
    </xf>
    <xf numFmtId="43" fontId="7" fillId="0" borderId="48" xfId="3" applyFont="1" applyBorder="1" applyAlignment="1" applyProtection="1">
      <alignment horizontal="center" vertical="center"/>
      <protection hidden="1"/>
    </xf>
    <xf numFmtId="43" fontId="7" fillId="0" borderId="38" xfId="3" applyFont="1" applyBorder="1" applyAlignment="1" applyProtection="1">
      <alignment horizontal="center" vertical="center"/>
      <protection hidden="1"/>
    </xf>
    <xf numFmtId="42" fontId="7" fillId="7" borderId="27" xfId="0" applyNumberFormat="1" applyFont="1" applyFill="1" applyBorder="1" applyAlignment="1" applyProtection="1">
      <alignment horizontal="center" vertical="center"/>
      <protection hidden="1"/>
    </xf>
    <xf numFmtId="0" fontId="8" fillId="0" borderId="14"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7" fillId="7" borderId="48" xfId="0" applyFont="1" applyFill="1" applyBorder="1" applyAlignment="1" applyProtection="1">
      <alignment horizontal="center" vertical="center"/>
      <protection hidden="1"/>
    </xf>
    <xf numFmtId="44" fontId="7" fillId="4" borderId="148" xfId="1" applyFont="1" applyFill="1" applyBorder="1" applyAlignment="1" applyProtection="1">
      <alignment vertical="center"/>
      <protection locked="0"/>
    </xf>
    <xf numFmtId="44" fontId="7" fillId="4" borderId="149" xfId="1" applyFont="1" applyFill="1" applyBorder="1" applyAlignment="1" applyProtection="1">
      <alignment vertical="center"/>
      <protection locked="0"/>
    </xf>
    <xf numFmtId="44" fontId="7" fillId="4" borderId="150" xfId="1" applyFont="1" applyFill="1" applyBorder="1" applyAlignment="1" applyProtection="1">
      <alignment vertical="center"/>
      <protection locked="0"/>
    </xf>
    <xf numFmtId="44" fontId="7" fillId="8" borderId="133" xfId="1" applyFont="1" applyFill="1" applyBorder="1" applyAlignment="1" applyProtection="1">
      <alignment vertical="center"/>
      <protection hidden="1"/>
    </xf>
    <xf numFmtId="44" fontId="7" fillId="8" borderId="127" xfId="1" applyFont="1" applyFill="1" applyBorder="1" applyAlignment="1" applyProtection="1">
      <alignment vertical="center"/>
      <protection hidden="1"/>
    </xf>
    <xf numFmtId="44" fontId="7" fillId="8" borderId="128" xfId="1" applyFont="1" applyFill="1" applyBorder="1" applyAlignment="1" applyProtection="1">
      <alignment vertical="center"/>
      <protection hidden="1"/>
    </xf>
    <xf numFmtId="44" fontId="7" fillId="7" borderId="34" xfId="1" applyFont="1" applyFill="1" applyBorder="1" applyAlignment="1" applyProtection="1">
      <alignment vertical="center"/>
      <protection hidden="1"/>
    </xf>
    <xf numFmtId="44" fontId="7" fillId="7" borderId="20" xfId="1" applyFont="1" applyFill="1" applyBorder="1" applyAlignment="1" applyProtection="1">
      <alignment vertical="center"/>
      <protection hidden="1"/>
    </xf>
    <xf numFmtId="0" fontId="4" fillId="5" borderId="35" xfId="0" applyFont="1" applyFill="1" applyBorder="1" applyAlignment="1" applyProtection="1">
      <alignment horizontal="center" vertical="center"/>
      <protection hidden="1"/>
    </xf>
    <xf numFmtId="0" fontId="4" fillId="5" borderId="36" xfId="0" applyFont="1" applyFill="1" applyBorder="1" applyAlignment="1" applyProtection="1">
      <alignment horizontal="center" vertical="center"/>
      <protection hidden="1"/>
    </xf>
    <xf numFmtId="0" fontId="4" fillId="5" borderId="41" xfId="0" applyFont="1" applyFill="1" applyBorder="1" applyAlignment="1" applyProtection="1">
      <alignment horizontal="center" vertical="center"/>
      <protection hidden="1"/>
    </xf>
    <xf numFmtId="0" fontId="4" fillId="5" borderId="37" xfId="0" applyFont="1" applyFill="1" applyBorder="1" applyAlignment="1" applyProtection="1">
      <alignment horizontal="center" vertical="center"/>
      <protection hidden="1"/>
    </xf>
    <xf numFmtId="0" fontId="4" fillId="0" borderId="48"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53" xfId="0" applyFont="1" applyBorder="1" applyAlignment="1" applyProtection="1">
      <alignment vertical="center"/>
      <protection hidden="1"/>
    </xf>
    <xf numFmtId="0" fontId="4" fillId="0" borderId="17"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38" xfId="0" applyFont="1" applyBorder="1" applyAlignment="1" applyProtection="1">
      <alignment vertical="center"/>
      <protection hidden="1"/>
    </xf>
    <xf numFmtId="0" fontId="4" fillId="0" borderId="39" xfId="0" applyFont="1" applyBorder="1" applyAlignment="1" applyProtection="1">
      <alignment vertical="center"/>
      <protection hidden="1"/>
    </xf>
    <xf numFmtId="0" fontId="4" fillId="0" borderId="42" xfId="0" applyFont="1" applyBorder="1" applyAlignment="1" applyProtection="1">
      <alignment vertical="center"/>
      <protection hidden="1"/>
    </xf>
    <xf numFmtId="0" fontId="0" fillId="4" borderId="48"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4" borderId="49"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0" fillId="4" borderId="68" xfId="0" applyFill="1" applyBorder="1" applyAlignment="1" applyProtection="1">
      <alignment horizontal="center" vertical="center"/>
      <protection locked="0"/>
    </xf>
    <xf numFmtId="0" fontId="0" fillId="4" borderId="69" xfId="0" applyFill="1" applyBorder="1" applyAlignment="1" applyProtection="1">
      <alignment horizontal="center" vertical="center"/>
      <protection locked="0"/>
    </xf>
    <xf numFmtId="0" fontId="0" fillId="4" borderId="70" xfId="0" applyFill="1" applyBorder="1" applyAlignment="1" applyProtection="1">
      <alignment horizontal="center" vertical="center"/>
      <protection locked="0"/>
    </xf>
    <xf numFmtId="0" fontId="4" fillId="0" borderId="65" xfId="0" applyFont="1" applyBorder="1" applyAlignment="1" applyProtection="1">
      <alignment vertical="center"/>
      <protection hidden="1"/>
    </xf>
    <xf numFmtId="0" fontId="4" fillId="0" borderId="66" xfId="0" applyFont="1" applyBorder="1" applyAlignment="1" applyProtection="1">
      <alignment vertical="center"/>
      <protection hidden="1"/>
    </xf>
    <xf numFmtId="0" fontId="4" fillId="0" borderId="67" xfId="0" applyFont="1" applyBorder="1" applyAlignment="1" applyProtection="1">
      <alignment vertical="center"/>
      <protection hidden="1"/>
    </xf>
    <xf numFmtId="0" fontId="4" fillId="5" borderId="65" xfId="0" applyFont="1" applyFill="1" applyBorder="1" applyAlignment="1" applyProtection="1">
      <alignment horizontal="center" vertical="center"/>
      <protection hidden="1"/>
    </xf>
    <xf numFmtId="0" fontId="4" fillId="5" borderId="66" xfId="0" applyFont="1" applyFill="1" applyBorder="1" applyAlignment="1" applyProtection="1">
      <alignment horizontal="center" vertical="center"/>
      <protection hidden="1"/>
    </xf>
    <xf numFmtId="0" fontId="4" fillId="5" borderId="67" xfId="0" applyFont="1" applyFill="1" applyBorder="1" applyAlignment="1" applyProtection="1">
      <alignment horizontal="center" vertical="center"/>
      <protection hidden="1"/>
    </xf>
    <xf numFmtId="0" fontId="0" fillId="5" borderId="65" xfId="0" applyFill="1" applyBorder="1" applyAlignment="1" applyProtection="1">
      <alignment horizontal="center" vertical="center"/>
      <protection hidden="1"/>
    </xf>
    <xf numFmtId="0" fontId="0" fillId="5" borderId="66" xfId="0" applyFill="1" applyBorder="1" applyAlignment="1" applyProtection="1">
      <alignment horizontal="center" vertical="center"/>
      <protection hidden="1"/>
    </xf>
    <xf numFmtId="0" fontId="0" fillId="5" borderId="67" xfId="0" applyFill="1" applyBorder="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4" fillId="5" borderId="79" xfId="0" applyFont="1" applyFill="1" applyBorder="1" applyAlignment="1" applyProtection="1">
      <alignment horizontal="center" vertical="center" wrapText="1"/>
      <protection hidden="1"/>
    </xf>
    <xf numFmtId="0" fontId="4" fillId="5" borderId="80" xfId="0" applyFont="1" applyFill="1" applyBorder="1" applyAlignment="1" applyProtection="1">
      <alignment horizontal="center" vertical="center" wrapText="1"/>
      <protection hidden="1"/>
    </xf>
    <xf numFmtId="0" fontId="4" fillId="5" borderId="69" xfId="0" applyFont="1" applyFill="1" applyBorder="1" applyAlignment="1" applyProtection="1">
      <alignment horizontal="center" vertical="center" wrapText="1"/>
      <protection hidden="1"/>
    </xf>
    <xf numFmtId="0" fontId="4" fillId="5" borderId="70" xfId="0" applyFont="1" applyFill="1" applyBorder="1" applyAlignment="1" applyProtection="1">
      <alignment horizontal="center" vertical="center" wrapText="1"/>
      <protection hidden="1"/>
    </xf>
    <xf numFmtId="0" fontId="4" fillId="5" borderId="81" xfId="0" applyFont="1" applyFill="1" applyBorder="1" applyAlignment="1" applyProtection="1">
      <alignment horizontal="center" vertical="center" wrapText="1"/>
      <protection hidden="1"/>
    </xf>
    <xf numFmtId="0" fontId="4" fillId="5" borderId="79" xfId="0" applyFont="1" applyFill="1" applyBorder="1" applyAlignment="1" applyProtection="1">
      <alignment horizontal="center" vertical="center"/>
      <protection hidden="1"/>
    </xf>
    <xf numFmtId="0" fontId="4" fillId="5" borderId="46" xfId="0" applyFont="1" applyFill="1" applyBorder="1" applyAlignment="1" applyProtection="1">
      <alignment horizontal="center" vertical="center"/>
      <protection hidden="1"/>
    </xf>
    <xf numFmtId="0" fontId="4" fillId="5" borderId="68" xfId="0" applyFont="1" applyFill="1" applyBorder="1" applyAlignment="1" applyProtection="1">
      <alignment horizontal="center" vertical="center"/>
      <protection hidden="1"/>
    </xf>
    <xf numFmtId="0" fontId="4" fillId="5" borderId="69" xfId="0"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0" fillId="5" borderId="81" xfId="0" applyFill="1" applyBorder="1" applyAlignment="1" applyProtection="1">
      <alignment horizontal="center" vertical="center"/>
      <protection hidden="1"/>
    </xf>
    <xf numFmtId="0" fontId="0" fillId="5" borderId="79" xfId="0" applyFill="1" applyBorder="1" applyAlignment="1" applyProtection="1">
      <alignment horizontal="center" vertical="center"/>
      <protection hidden="1"/>
    </xf>
    <xf numFmtId="0" fontId="0" fillId="5" borderId="80" xfId="0" applyFill="1" applyBorder="1" applyAlignment="1" applyProtection="1">
      <alignment horizontal="center" vertical="center"/>
      <protection hidden="1"/>
    </xf>
    <xf numFmtId="0" fontId="0" fillId="5" borderId="68" xfId="0" applyFill="1" applyBorder="1" applyAlignment="1" applyProtection="1">
      <alignment horizontal="center" vertical="center"/>
      <protection hidden="1"/>
    </xf>
    <xf numFmtId="0" fontId="0" fillId="5" borderId="69" xfId="0" applyFill="1" applyBorder="1" applyAlignment="1" applyProtection="1">
      <alignment horizontal="center" vertical="center"/>
      <protection hidden="1"/>
    </xf>
    <xf numFmtId="0" fontId="0" fillId="5" borderId="70" xfId="0" applyFill="1" applyBorder="1" applyAlignment="1" applyProtection="1">
      <alignment horizontal="center" vertical="center"/>
      <protection hidden="1"/>
    </xf>
    <xf numFmtId="0" fontId="4" fillId="0" borderId="68" xfId="0" applyFont="1" applyBorder="1" applyAlignment="1" applyProtection="1">
      <alignment vertical="center"/>
      <protection hidden="1"/>
    </xf>
    <xf numFmtId="0" fontId="4" fillId="0" borderId="69" xfId="0" applyFont="1" applyBorder="1" applyAlignment="1" applyProtection="1">
      <alignment vertical="center"/>
      <protection hidden="1"/>
    </xf>
    <xf numFmtId="0" fontId="4" fillId="0" borderId="70" xfId="0" applyFont="1" applyBorder="1" applyAlignment="1" applyProtection="1">
      <alignment vertical="center"/>
      <protection hidden="1"/>
    </xf>
    <xf numFmtId="0" fontId="0" fillId="4" borderId="29" xfId="0" applyFill="1" applyBorder="1" applyAlignment="1" applyProtection="1">
      <alignment horizontal="center" vertical="center"/>
      <protection locked="0"/>
    </xf>
    <xf numFmtId="0" fontId="4" fillId="5" borderId="50" xfId="0" applyFont="1" applyFill="1" applyBorder="1" applyAlignment="1" applyProtection="1">
      <alignment horizontal="center" vertical="center"/>
      <protection hidden="1"/>
    </xf>
    <xf numFmtId="0" fontId="0" fillId="4" borderId="48"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53" xfId="0" applyFill="1" applyBorder="1" applyAlignment="1" applyProtection="1">
      <alignment vertical="center"/>
      <protection locked="0"/>
    </xf>
    <xf numFmtId="0" fontId="0" fillId="4" borderId="17"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34" xfId="0" applyFill="1" applyBorder="1" applyAlignment="1" applyProtection="1">
      <alignment vertical="center"/>
      <protection locked="0"/>
    </xf>
    <xf numFmtId="0" fontId="0" fillId="4" borderId="49" xfId="0" applyFill="1" applyBorder="1" applyAlignment="1" applyProtection="1">
      <alignment vertical="center"/>
      <protection locked="0"/>
    </xf>
    <xf numFmtId="0" fontId="0" fillId="4" borderId="18" xfId="0" applyFill="1" applyBorder="1" applyAlignment="1" applyProtection="1">
      <alignment vertical="center"/>
      <protection locked="0"/>
    </xf>
    <xf numFmtId="0" fontId="0" fillId="4" borderId="32" xfId="0" applyFill="1" applyBorder="1" applyAlignment="1" applyProtection="1">
      <alignment vertical="center"/>
      <protection locked="0"/>
    </xf>
    <xf numFmtId="42" fontId="0" fillId="4" borderId="51" xfId="1" applyNumberFormat="1" applyFont="1" applyFill="1" applyBorder="1" applyAlignment="1" applyProtection="1">
      <alignment horizontal="center" vertical="center"/>
      <protection locked="0"/>
    </xf>
    <xf numFmtId="42" fontId="0" fillId="4" borderId="11" xfId="1" applyNumberFormat="1" applyFont="1" applyFill="1" applyBorder="1" applyAlignment="1" applyProtection="1">
      <alignment horizontal="center" vertical="center"/>
      <protection locked="0"/>
    </xf>
    <xf numFmtId="42" fontId="0" fillId="4" borderId="49" xfId="1" applyNumberFormat="1" applyFont="1" applyFill="1" applyBorder="1" applyAlignment="1" applyProtection="1">
      <alignment horizontal="center" vertical="center"/>
      <protection locked="0"/>
    </xf>
    <xf numFmtId="42" fontId="0" fillId="4" borderId="6" xfId="1" applyNumberFormat="1" applyFont="1" applyFill="1" applyBorder="1" applyAlignment="1" applyProtection="1">
      <alignment horizontal="center" vertical="center"/>
      <protection locked="0"/>
    </xf>
    <xf numFmtId="42" fontId="0" fillId="4" borderId="10" xfId="1" applyNumberFormat="1" applyFont="1" applyFill="1" applyBorder="1" applyAlignment="1" applyProtection="1">
      <alignment horizontal="center" vertical="center"/>
      <protection locked="0"/>
    </xf>
    <xf numFmtId="42" fontId="0" fillId="4" borderId="18" xfId="1" applyNumberFormat="1" applyFont="1" applyFill="1" applyBorder="1" applyAlignment="1" applyProtection="1">
      <alignment horizontal="center" vertical="center"/>
      <protection locked="0"/>
    </xf>
    <xf numFmtId="42" fontId="0" fillId="4" borderId="33" xfId="1" applyNumberFormat="1" applyFont="1" applyFill="1" applyBorder="1" applyAlignment="1" applyProtection="1">
      <alignment horizontal="center" vertical="center"/>
      <protection locked="0"/>
    </xf>
    <xf numFmtId="42" fontId="0" fillId="4" borderId="12" xfId="1" applyNumberFormat="1" applyFont="1" applyFill="1" applyBorder="1" applyAlignment="1" applyProtection="1">
      <alignment horizontal="center" vertical="center"/>
      <protection locked="0"/>
    </xf>
    <xf numFmtId="42" fontId="0" fillId="4" borderId="32" xfId="1" applyNumberFormat="1" applyFont="1" applyFill="1" applyBorder="1" applyAlignment="1" applyProtection="1">
      <alignment horizontal="center" vertical="center"/>
      <protection locked="0"/>
    </xf>
    <xf numFmtId="42" fontId="0" fillId="7" borderId="29" xfId="1" applyNumberFormat="1" applyFont="1" applyFill="1" applyBorder="1" applyAlignment="1" applyProtection="1">
      <alignment horizontal="center" vertical="center"/>
      <protection hidden="1"/>
    </xf>
    <xf numFmtId="42" fontId="0" fillId="7" borderId="27" xfId="1" applyNumberFormat="1" applyFont="1" applyFill="1" applyBorder="1" applyAlignment="1" applyProtection="1">
      <alignment horizontal="center" vertical="center"/>
      <protection hidden="1"/>
    </xf>
    <xf numFmtId="42" fontId="0" fillId="7" borderId="28" xfId="1" applyNumberFormat="1" applyFont="1" applyFill="1" applyBorder="1" applyAlignment="1" applyProtection="1">
      <alignment horizontal="center" vertical="center"/>
      <protection hidden="1"/>
    </xf>
    <xf numFmtId="0" fontId="4" fillId="7" borderId="26" xfId="0" applyFont="1" applyFill="1" applyBorder="1" applyAlignment="1" applyProtection="1">
      <alignment vertical="center"/>
      <protection hidden="1"/>
    </xf>
    <xf numFmtId="0" fontId="4" fillId="7" borderId="27" xfId="0" applyFont="1" applyFill="1" applyBorder="1" applyAlignment="1" applyProtection="1">
      <alignment vertical="center"/>
      <protection hidden="1"/>
    </xf>
    <xf numFmtId="0" fontId="4" fillId="7" borderId="30" xfId="0" applyFont="1" applyFill="1" applyBorder="1" applyAlignment="1" applyProtection="1">
      <alignment vertical="center"/>
      <protection hidden="1"/>
    </xf>
    <xf numFmtId="0" fontId="0" fillId="7" borderId="26" xfId="0" applyFill="1" applyBorder="1" applyAlignment="1" applyProtection="1">
      <alignment vertical="center"/>
      <protection hidden="1"/>
    </xf>
    <xf numFmtId="0" fontId="0" fillId="7" borderId="27" xfId="0" applyFill="1" applyBorder="1" applyAlignment="1" applyProtection="1">
      <alignment vertical="center"/>
      <protection hidden="1"/>
    </xf>
    <xf numFmtId="0" fontId="0" fillId="7" borderId="28" xfId="0" applyFill="1" applyBorder="1" applyAlignment="1" applyProtection="1">
      <alignment vertical="center"/>
      <protection hidden="1"/>
    </xf>
    <xf numFmtId="42" fontId="0" fillId="7" borderId="48" xfId="1" applyNumberFormat="1" applyFont="1" applyFill="1" applyBorder="1" applyAlignment="1" applyProtection="1">
      <alignment horizontal="center" vertical="center"/>
      <protection hidden="1"/>
    </xf>
    <xf numFmtId="42" fontId="0" fillId="7" borderId="11" xfId="1" applyNumberFormat="1" applyFont="1" applyFill="1" applyBorder="1" applyAlignment="1" applyProtection="1">
      <alignment horizontal="center" vertical="center"/>
      <protection hidden="1"/>
    </xf>
    <xf numFmtId="42" fontId="0" fillId="7" borderId="49" xfId="1" applyNumberFormat="1" applyFont="1" applyFill="1" applyBorder="1" applyAlignment="1" applyProtection="1">
      <alignment horizontal="center" vertical="center"/>
      <protection hidden="1"/>
    </xf>
    <xf numFmtId="0" fontId="0" fillId="7" borderId="48" xfId="0" applyFill="1" applyBorder="1" applyAlignment="1" applyProtection="1">
      <alignment vertical="center"/>
      <protection hidden="1"/>
    </xf>
    <xf numFmtId="0" fontId="0" fillId="7" borderId="11" xfId="0" applyFill="1" applyBorder="1" applyAlignment="1" applyProtection="1">
      <alignment vertical="center"/>
      <protection hidden="1"/>
    </xf>
    <xf numFmtId="0" fontId="0" fillId="7" borderId="53" xfId="0" applyFill="1" applyBorder="1" applyAlignment="1" applyProtection="1">
      <alignment vertical="center"/>
      <protection hidden="1"/>
    </xf>
    <xf numFmtId="10" fontId="0" fillId="7" borderId="57" xfId="2" applyNumberFormat="1" applyFont="1" applyFill="1" applyBorder="1" applyAlignment="1" applyProtection="1">
      <alignment horizontal="center" vertical="center"/>
      <protection hidden="1"/>
    </xf>
    <xf numFmtId="10" fontId="0" fillId="7" borderId="5" xfId="2" applyNumberFormat="1" applyFont="1" applyFill="1" applyBorder="1" applyAlignment="1" applyProtection="1">
      <alignment horizontal="center" vertical="center"/>
      <protection hidden="1"/>
    </xf>
    <xf numFmtId="10" fontId="0" fillId="7" borderId="58" xfId="2" applyNumberFormat="1" applyFont="1" applyFill="1" applyBorder="1" applyAlignment="1" applyProtection="1">
      <alignment horizontal="center" vertical="center"/>
      <protection hidden="1"/>
    </xf>
    <xf numFmtId="42" fontId="0" fillId="4" borderId="17" xfId="1" applyNumberFormat="1" applyFont="1" applyFill="1" applyBorder="1" applyAlignment="1" applyProtection="1">
      <alignment horizontal="center" vertical="center"/>
      <protection locked="0"/>
    </xf>
    <xf numFmtId="42" fontId="0" fillId="4" borderId="31" xfId="1" applyNumberFormat="1" applyFont="1" applyFill="1" applyBorder="1" applyAlignment="1" applyProtection="1">
      <alignment horizontal="center" vertical="center"/>
      <protection locked="0"/>
    </xf>
    <xf numFmtId="42" fontId="0" fillId="7" borderId="26" xfId="1" applyNumberFormat="1" applyFont="1" applyFill="1" applyBorder="1" applyAlignment="1" applyProtection="1">
      <alignment horizontal="center" vertical="center"/>
      <protection hidden="1"/>
    </xf>
    <xf numFmtId="44" fontId="1" fillId="7" borderId="54" xfId="1" applyFont="1" applyFill="1" applyBorder="1" applyAlignment="1" applyProtection="1">
      <alignment vertical="center"/>
      <protection hidden="1"/>
    </xf>
    <xf numFmtId="44" fontId="1" fillId="7" borderId="55" xfId="1" applyFont="1" applyFill="1" applyBorder="1" applyAlignment="1" applyProtection="1">
      <alignment vertical="center"/>
      <protection hidden="1"/>
    </xf>
    <xf numFmtId="44" fontId="1" fillId="7" borderId="56" xfId="1" applyFont="1" applyFill="1" applyBorder="1" applyAlignment="1" applyProtection="1">
      <alignment vertical="center"/>
      <protection hidden="1"/>
    </xf>
    <xf numFmtId="44" fontId="0" fillId="7" borderId="57" xfId="0" applyNumberFormat="1" applyFill="1" applyBorder="1" applyAlignment="1" applyProtection="1">
      <alignment vertical="center"/>
      <protection hidden="1"/>
    </xf>
    <xf numFmtId="44" fontId="0" fillId="7" borderId="5" xfId="0" applyNumberFormat="1" applyFill="1" applyBorder="1" applyAlignment="1" applyProtection="1">
      <alignment vertical="center"/>
      <protection hidden="1"/>
    </xf>
    <xf numFmtId="44" fontId="0" fillId="7" borderId="58" xfId="0" applyNumberFormat="1" applyFill="1" applyBorder="1" applyAlignment="1" applyProtection="1">
      <alignment vertical="center"/>
      <protection hidden="1"/>
    </xf>
    <xf numFmtId="0" fontId="20" fillId="25" borderId="10" xfId="0" applyFont="1" applyFill="1" applyBorder="1" applyAlignment="1" applyProtection="1">
      <alignment horizontal="center" vertical="center"/>
      <protection hidden="1"/>
    </xf>
    <xf numFmtId="0" fontId="4" fillId="0" borderId="17"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0" fillId="7" borderId="57" xfId="0" applyFill="1" applyBorder="1" applyAlignment="1" applyProtection="1">
      <alignment horizontal="center" vertical="center"/>
      <protection hidden="1"/>
    </xf>
    <xf numFmtId="0" fontId="0" fillId="7" borderId="5"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0" fillId="7" borderId="59" xfId="0" applyFill="1" applyBorder="1" applyAlignment="1" applyProtection="1">
      <alignment horizontal="center" vertical="center"/>
      <protection hidden="1"/>
    </xf>
    <xf numFmtId="0" fontId="0" fillId="7" borderId="60" xfId="0" applyFill="1" applyBorder="1" applyAlignment="1" applyProtection="1">
      <alignment horizontal="center" vertical="center"/>
      <protection hidden="1"/>
    </xf>
    <xf numFmtId="0" fontId="0" fillId="7" borderId="61" xfId="0" applyFill="1" applyBorder="1" applyAlignment="1" applyProtection="1">
      <alignment horizontal="center" vertical="center"/>
      <protection hidden="1"/>
    </xf>
    <xf numFmtId="0" fontId="4" fillId="0" borderId="14"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44" fontId="0" fillId="4" borderId="17" xfId="1" applyFont="1" applyFill="1" applyBorder="1" applyAlignment="1" applyProtection="1">
      <alignment vertical="center"/>
      <protection locked="0"/>
    </xf>
    <xf numFmtId="44" fontId="0" fillId="4" borderId="10" xfId="1" applyFont="1" applyFill="1" applyBorder="1" applyAlignment="1" applyProtection="1">
      <alignment vertical="center"/>
      <protection locked="0"/>
    </xf>
    <xf numFmtId="44" fontId="0" fillId="4" borderId="18" xfId="1" applyFont="1" applyFill="1" applyBorder="1" applyAlignment="1" applyProtection="1">
      <alignment vertical="center"/>
      <protection locked="0"/>
    </xf>
    <xf numFmtId="44" fontId="0" fillId="7" borderId="26" xfId="1" applyFont="1" applyFill="1" applyBorder="1" applyAlignment="1" applyProtection="1">
      <alignment vertical="center"/>
      <protection hidden="1"/>
    </xf>
    <xf numFmtId="44" fontId="0" fillId="7" borderId="28" xfId="1" applyFont="1" applyFill="1" applyBorder="1" applyAlignment="1" applyProtection="1">
      <alignment vertical="center"/>
      <protection hidden="1"/>
    </xf>
    <xf numFmtId="0" fontId="4" fillId="2" borderId="17" xfId="0" applyFont="1" applyFill="1" applyBorder="1" applyAlignment="1" applyProtection="1">
      <alignment vertical="center"/>
      <protection hidden="1"/>
    </xf>
    <xf numFmtId="0" fontId="4" fillId="2" borderId="10" xfId="0" applyFont="1" applyFill="1" applyBorder="1" applyAlignment="1" applyProtection="1">
      <alignment vertical="center"/>
      <protection hidden="1"/>
    </xf>
    <xf numFmtId="0" fontId="4" fillId="2" borderId="4" xfId="0" applyFont="1" applyFill="1" applyBorder="1" applyAlignment="1" applyProtection="1">
      <alignment vertical="center"/>
      <protection hidden="1"/>
    </xf>
    <xf numFmtId="0" fontId="4" fillId="5" borderId="20" xfId="0" applyFont="1" applyFill="1" applyBorder="1" applyAlignment="1" applyProtection="1">
      <alignment horizontal="center" vertical="center"/>
      <protection hidden="1"/>
    </xf>
    <xf numFmtId="0" fontId="4" fillId="5" borderId="42" xfId="0" applyFont="1" applyFill="1" applyBorder="1" applyAlignment="1" applyProtection="1">
      <alignment horizontal="center" vertical="center"/>
      <protection hidden="1"/>
    </xf>
    <xf numFmtId="44" fontId="0" fillId="4" borderId="48" xfId="1" applyFont="1" applyFill="1" applyBorder="1" applyAlignment="1" applyProtection="1">
      <alignment vertical="center"/>
      <protection locked="0"/>
    </xf>
    <xf numFmtId="44" fontId="0" fillId="4" borderId="11" xfId="1" applyFont="1" applyFill="1" applyBorder="1" applyAlignment="1" applyProtection="1">
      <alignment vertical="center"/>
      <protection locked="0"/>
    </xf>
    <xf numFmtId="44" fontId="0" fillId="4" borderId="49" xfId="1" applyFont="1" applyFill="1" applyBorder="1" applyAlignment="1" applyProtection="1">
      <alignment vertical="center"/>
      <protection locked="0"/>
    </xf>
    <xf numFmtId="0" fontId="4" fillId="7" borderId="68" xfId="0" applyFont="1" applyFill="1" applyBorder="1" applyAlignment="1" applyProtection="1">
      <alignment vertical="center"/>
      <protection hidden="1"/>
    </xf>
    <xf numFmtId="0" fontId="4" fillId="7" borderId="69" xfId="0" applyFont="1" applyFill="1" applyBorder="1" applyAlignment="1" applyProtection="1">
      <alignment vertical="center"/>
      <protection hidden="1"/>
    </xf>
    <xf numFmtId="0" fontId="0" fillId="4" borderId="25" xfId="0" applyFill="1" applyBorder="1" applyAlignment="1" applyProtection="1">
      <alignment horizontal="left" vertical="top" wrapText="1"/>
      <protection locked="0"/>
    </xf>
    <xf numFmtId="0" fontId="0" fillId="4" borderId="63" xfId="0" applyFill="1" applyBorder="1" applyAlignment="1" applyProtection="1">
      <alignment horizontal="left" vertical="top" wrapText="1"/>
      <protection locked="0"/>
    </xf>
    <xf numFmtId="0" fontId="0" fillId="4" borderId="24" xfId="0" applyFill="1" applyBorder="1" applyAlignment="1" applyProtection="1">
      <alignment horizontal="left" vertical="top" wrapText="1"/>
      <protection locked="0"/>
    </xf>
    <xf numFmtId="0" fontId="0" fillId="4" borderId="52"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53" xfId="0" applyFill="1" applyBorder="1" applyAlignment="1" applyProtection="1">
      <alignment horizontal="left" vertical="top" wrapText="1"/>
      <protection locked="0"/>
    </xf>
    <xf numFmtId="0" fontId="0" fillId="4" borderId="86" xfId="0" applyFill="1" applyBorder="1" applyAlignment="1" applyProtection="1">
      <alignment horizontal="left" vertical="top" wrapText="1"/>
      <protection locked="0"/>
    </xf>
    <xf numFmtId="0" fontId="0" fillId="4" borderId="51" xfId="0" applyFill="1" applyBorder="1" applyAlignment="1" applyProtection="1">
      <alignment horizontal="left" vertical="top" wrapText="1"/>
      <protection locked="0"/>
    </xf>
    <xf numFmtId="44" fontId="7" fillId="4" borderId="27" xfId="0" applyNumberFormat="1" applyFont="1" applyFill="1" applyBorder="1" applyAlignment="1" applyProtection="1">
      <alignment horizontal="center" vertical="center"/>
      <protection locked="0"/>
    </xf>
    <xf numFmtId="0" fontId="3" fillId="59" borderId="117" xfId="0" applyFont="1" applyFill="1" applyBorder="1" applyAlignment="1" applyProtection="1">
      <alignment horizontal="center" vertical="center"/>
      <protection hidden="1"/>
    </xf>
    <xf numFmtId="0" fontId="3" fillId="59" borderId="118" xfId="0" applyFont="1" applyFill="1" applyBorder="1" applyAlignment="1" applyProtection="1">
      <alignment horizontal="center" vertical="center"/>
      <protection hidden="1"/>
    </xf>
    <xf numFmtId="0" fontId="3" fillId="59" borderId="119" xfId="0" applyFont="1" applyFill="1" applyBorder="1" applyAlignment="1" applyProtection="1">
      <alignment horizontal="center" vertical="center"/>
      <protection hidden="1"/>
    </xf>
    <xf numFmtId="0" fontId="8" fillId="58" borderId="101" xfId="0" applyFont="1" applyFill="1" applyBorder="1" applyAlignment="1" applyProtection="1">
      <alignment vertical="center"/>
      <protection hidden="1"/>
    </xf>
    <xf numFmtId="0" fontId="8" fillId="58" borderId="98" xfId="0" applyFont="1" applyFill="1" applyBorder="1" applyAlignment="1" applyProtection="1">
      <alignment vertical="center"/>
      <protection hidden="1"/>
    </xf>
    <xf numFmtId="1" fontId="7" fillId="58" borderId="101" xfId="0" applyNumberFormat="1" applyFont="1" applyFill="1" applyBorder="1" applyAlignment="1" applyProtection="1">
      <alignment horizontal="center" vertical="center"/>
      <protection hidden="1"/>
    </xf>
    <xf numFmtId="1" fontId="7" fillId="58" borderId="98" xfId="0" applyNumberFormat="1" applyFont="1" applyFill="1" applyBorder="1" applyAlignment="1" applyProtection="1">
      <alignment horizontal="center" vertical="center"/>
      <protection hidden="1"/>
    </xf>
    <xf numFmtId="1" fontId="7" fillId="58" borderId="99" xfId="0" applyNumberFormat="1" applyFont="1" applyFill="1" applyBorder="1" applyAlignment="1" applyProtection="1">
      <alignment horizontal="center" vertical="center"/>
      <protection hidden="1"/>
    </xf>
    <xf numFmtId="0" fontId="8" fillId="57" borderId="74" xfId="0" applyFont="1" applyFill="1" applyBorder="1" applyAlignment="1" applyProtection="1">
      <alignment horizontal="left" vertical="center" wrapText="1"/>
      <protection hidden="1"/>
    </xf>
    <xf numFmtId="0" fontId="8" fillId="57" borderId="0" xfId="0" applyFont="1" applyFill="1" applyAlignment="1" applyProtection="1">
      <alignment horizontal="left" vertical="center" wrapText="1"/>
      <protection hidden="1"/>
    </xf>
    <xf numFmtId="0" fontId="8" fillId="57" borderId="75" xfId="0" applyFont="1" applyFill="1" applyBorder="1" applyAlignment="1" applyProtection="1">
      <alignment horizontal="left" vertical="center" wrapText="1"/>
      <protection hidden="1"/>
    </xf>
    <xf numFmtId="0" fontId="8" fillId="57" borderId="94" xfId="0" applyFont="1" applyFill="1" applyBorder="1" applyAlignment="1" applyProtection="1">
      <alignment horizontal="left" vertical="center" wrapText="1"/>
      <protection hidden="1"/>
    </xf>
    <xf numFmtId="0" fontId="8" fillId="57" borderId="95" xfId="0" applyFont="1" applyFill="1" applyBorder="1" applyAlignment="1" applyProtection="1">
      <alignment horizontal="left" vertical="center" wrapText="1"/>
      <protection hidden="1"/>
    </xf>
    <xf numFmtId="0" fontId="8" fillId="57" borderId="96" xfId="0" applyFont="1" applyFill="1" applyBorder="1" applyAlignment="1" applyProtection="1">
      <alignment horizontal="left" vertical="center" wrapText="1"/>
      <protection hidden="1"/>
    </xf>
    <xf numFmtId="0" fontId="8" fillId="57" borderId="54" xfId="0" applyFont="1" applyFill="1" applyBorder="1" applyAlignment="1" applyProtection="1">
      <alignment vertical="center"/>
      <protection hidden="1"/>
    </xf>
    <xf numFmtId="0" fontId="8" fillId="57" borderId="55" xfId="0" applyFont="1" applyFill="1" applyBorder="1" applyAlignment="1" applyProtection="1">
      <alignment vertical="center"/>
      <protection hidden="1"/>
    </xf>
    <xf numFmtId="0" fontId="8" fillId="57" borderId="56" xfId="0" applyFont="1" applyFill="1" applyBorder="1" applyAlignment="1" applyProtection="1">
      <alignment vertical="center"/>
      <protection hidden="1"/>
    </xf>
    <xf numFmtId="0" fontId="8" fillId="60" borderId="65" xfId="0" applyFont="1" applyFill="1" applyBorder="1" applyAlignment="1" applyProtection="1">
      <alignment horizontal="center" vertical="center"/>
      <protection hidden="1"/>
    </xf>
    <xf numFmtId="0" fontId="8" fillId="60" borderId="66" xfId="0" applyFont="1" applyFill="1" applyBorder="1" applyAlignment="1" applyProtection="1">
      <alignment horizontal="center" vertical="center"/>
      <protection hidden="1"/>
    </xf>
    <xf numFmtId="0" fontId="8" fillId="60" borderId="67" xfId="0" applyFont="1" applyFill="1" applyBorder="1" applyAlignment="1" applyProtection="1">
      <alignment horizontal="center" vertical="center"/>
      <protection hidden="1"/>
    </xf>
    <xf numFmtId="0" fontId="7" fillId="58" borderId="54" xfId="0" applyFont="1" applyFill="1" applyBorder="1" applyAlignment="1" applyProtection="1">
      <alignment horizontal="center" vertical="center"/>
      <protection hidden="1"/>
    </xf>
    <xf numFmtId="0" fontId="7" fillId="58" borderId="55" xfId="0" applyFont="1" applyFill="1" applyBorder="1" applyAlignment="1" applyProtection="1">
      <alignment horizontal="center" vertical="center"/>
      <protection hidden="1"/>
    </xf>
    <xf numFmtId="0" fontId="7" fillId="58" borderId="56" xfId="0" applyFont="1" applyFill="1" applyBorder="1" applyAlignment="1" applyProtection="1">
      <alignment horizontal="center" vertical="center"/>
      <protection hidden="1"/>
    </xf>
    <xf numFmtId="0" fontId="7" fillId="56" borderId="62" xfId="0" applyFont="1" applyFill="1" applyBorder="1" applyAlignment="1" applyProtection="1">
      <alignment horizontal="center" vertical="center"/>
      <protection locked="0"/>
    </xf>
    <xf numFmtId="0" fontId="7" fillId="56" borderId="63" xfId="0" applyFont="1" applyFill="1" applyBorder="1" applyAlignment="1" applyProtection="1">
      <alignment horizontal="center" vertical="center"/>
      <protection locked="0"/>
    </xf>
    <xf numFmtId="0" fontId="7" fillId="56" borderId="64" xfId="0" applyFont="1" applyFill="1" applyBorder="1" applyAlignment="1" applyProtection="1">
      <alignment horizontal="center" vertical="center"/>
      <protection locked="0"/>
    </xf>
    <xf numFmtId="0" fontId="7" fillId="56" borderId="94" xfId="0" applyFont="1" applyFill="1" applyBorder="1" applyAlignment="1" applyProtection="1">
      <alignment horizontal="center" vertical="center"/>
      <protection locked="0"/>
    </xf>
    <xf numFmtId="0" fontId="7" fillId="56" borderId="95" xfId="0" applyFont="1" applyFill="1" applyBorder="1" applyAlignment="1" applyProtection="1">
      <alignment horizontal="center" vertical="center"/>
      <protection locked="0"/>
    </xf>
    <xf numFmtId="0" fontId="7" fillId="56" borderId="96" xfId="0" applyFont="1" applyFill="1" applyBorder="1" applyAlignment="1" applyProtection="1">
      <alignment horizontal="center" vertical="center"/>
      <protection locked="0"/>
    </xf>
    <xf numFmtId="0" fontId="8" fillId="57" borderId="54" xfId="0" applyFont="1" applyFill="1" applyBorder="1" applyAlignment="1" applyProtection="1">
      <alignment horizontal="left" vertical="center"/>
      <protection hidden="1"/>
    </xf>
    <xf numFmtId="0" fontId="8" fillId="57" borderId="55" xfId="0" applyFont="1" applyFill="1" applyBorder="1" applyAlignment="1" applyProtection="1">
      <alignment horizontal="left" vertical="center"/>
      <protection hidden="1"/>
    </xf>
    <xf numFmtId="0" fontId="8" fillId="57" borderId="56" xfId="0" applyFont="1" applyFill="1" applyBorder="1" applyAlignment="1" applyProtection="1">
      <alignment horizontal="left" vertical="center"/>
      <protection hidden="1"/>
    </xf>
    <xf numFmtId="0" fontId="8" fillId="58" borderId="101" xfId="0" applyFont="1" applyFill="1" applyBorder="1" applyAlignment="1" applyProtection="1">
      <alignment horizontal="left" vertical="center"/>
      <protection hidden="1"/>
    </xf>
    <xf numFmtId="0" fontId="8" fillId="58" borderId="98" xfId="0" applyFont="1" applyFill="1" applyBorder="1" applyAlignment="1" applyProtection="1">
      <alignment horizontal="left" vertical="center"/>
      <protection hidden="1"/>
    </xf>
    <xf numFmtId="0" fontId="8" fillId="58" borderId="99" xfId="0" applyFont="1" applyFill="1" applyBorder="1" applyAlignment="1" applyProtection="1">
      <alignment horizontal="left" vertical="center"/>
      <protection hidden="1"/>
    </xf>
    <xf numFmtId="0" fontId="8" fillId="57" borderId="62" xfId="0" applyFont="1" applyFill="1" applyBorder="1" applyAlignment="1" applyProtection="1">
      <alignment horizontal="left" vertical="center" wrapText="1"/>
      <protection hidden="1"/>
    </xf>
    <xf numFmtId="0" fontId="8" fillId="57" borderId="63" xfId="0" applyFont="1" applyFill="1" applyBorder="1" applyAlignment="1" applyProtection="1">
      <alignment horizontal="left" vertical="center" wrapText="1"/>
      <protection hidden="1"/>
    </xf>
    <xf numFmtId="0" fontId="8" fillId="57" borderId="64" xfId="0" applyFont="1" applyFill="1" applyBorder="1" applyAlignment="1" applyProtection="1">
      <alignment horizontal="left" vertical="center" wrapText="1"/>
      <protection hidden="1"/>
    </xf>
    <xf numFmtId="0" fontId="8" fillId="55" borderId="0" xfId="0" applyFont="1" applyFill="1" applyAlignment="1" applyProtection="1">
      <alignment horizontal="left" vertical="center" wrapText="1"/>
      <protection hidden="1"/>
    </xf>
    <xf numFmtId="0" fontId="7" fillId="56" borderId="17" xfId="0" applyFont="1" applyFill="1" applyBorder="1" applyAlignment="1" applyProtection="1">
      <alignment horizontal="center" vertical="center"/>
      <protection locked="0"/>
    </xf>
    <xf numFmtId="0" fontId="7" fillId="56" borderId="10" xfId="0" applyFont="1" applyFill="1" applyBorder="1" applyAlignment="1" applyProtection="1">
      <alignment horizontal="center" vertical="center"/>
      <protection locked="0"/>
    </xf>
    <xf numFmtId="0" fontId="7" fillId="56" borderId="18" xfId="0" applyFont="1" applyFill="1" applyBorder="1" applyAlignment="1" applyProtection="1">
      <alignment horizontal="center" vertical="center"/>
      <protection locked="0"/>
    </xf>
    <xf numFmtId="0" fontId="7" fillId="56" borderId="31" xfId="0" applyFont="1" applyFill="1" applyBorder="1" applyAlignment="1" applyProtection="1">
      <alignment horizontal="center" vertical="center"/>
      <protection locked="0"/>
    </xf>
    <xf numFmtId="0" fontId="7" fillId="56" borderId="12" xfId="0" applyFont="1" applyFill="1" applyBorder="1" applyAlignment="1" applyProtection="1">
      <alignment horizontal="center" vertical="center"/>
      <protection locked="0"/>
    </xf>
    <xf numFmtId="0" fontId="7" fillId="56" borderId="32" xfId="0" applyFont="1" applyFill="1" applyBorder="1" applyAlignment="1" applyProtection="1">
      <alignment horizontal="center" vertical="center"/>
      <protection locked="0"/>
    </xf>
    <xf numFmtId="0" fontId="7" fillId="58" borderId="14" xfId="0" applyFont="1" applyFill="1" applyBorder="1" applyAlignment="1" applyProtection="1">
      <alignment horizontal="center" vertical="center"/>
      <protection hidden="1"/>
    </xf>
    <xf numFmtId="0" fontId="7" fillId="58" borderId="15" xfId="0" applyFont="1" applyFill="1" applyBorder="1" applyAlignment="1" applyProtection="1">
      <alignment horizontal="center" vertical="center"/>
      <protection hidden="1"/>
    </xf>
    <xf numFmtId="0" fontId="7" fillId="58" borderId="16" xfId="0" applyFont="1" applyFill="1" applyBorder="1" applyAlignment="1" applyProtection="1">
      <alignment horizontal="center" vertical="center"/>
      <protection hidden="1"/>
    </xf>
    <xf numFmtId="2" fontId="7" fillId="58" borderId="26" xfId="0" applyNumberFormat="1" applyFont="1" applyFill="1" applyBorder="1" applyAlignment="1" applyProtection="1">
      <alignment horizontal="center" vertical="center"/>
      <protection hidden="1"/>
    </xf>
    <xf numFmtId="2" fontId="7" fillId="58" borderId="27" xfId="0" applyNumberFormat="1" applyFont="1" applyFill="1" applyBorder="1" applyAlignment="1" applyProtection="1">
      <alignment horizontal="center" vertical="center"/>
      <protection hidden="1"/>
    </xf>
    <xf numFmtId="2" fontId="7" fillId="58" borderId="28" xfId="0" applyNumberFormat="1" applyFont="1" applyFill="1" applyBorder="1" applyAlignment="1" applyProtection="1">
      <alignment horizontal="center" vertical="center"/>
      <protection hidden="1"/>
    </xf>
    <xf numFmtId="0" fontId="7" fillId="56" borderId="25" xfId="0" applyFont="1" applyFill="1" applyBorder="1" applyAlignment="1" applyProtection="1">
      <alignment horizontal="center" vertical="top" wrapText="1"/>
      <protection locked="0"/>
    </xf>
    <xf numFmtId="0" fontId="7" fillId="56" borderId="63" xfId="0" applyFont="1" applyFill="1" applyBorder="1" applyAlignment="1" applyProtection="1">
      <alignment horizontal="center" vertical="top" wrapText="1"/>
      <protection locked="0"/>
    </xf>
    <xf numFmtId="0" fontId="7" fillId="56" borderId="24" xfId="0" applyFont="1" applyFill="1" applyBorder="1" applyAlignment="1" applyProtection="1">
      <alignment horizontal="center" vertical="top" wrapText="1"/>
      <protection locked="0"/>
    </xf>
    <xf numFmtId="0" fontId="7" fillId="56" borderId="52" xfId="0" applyFont="1" applyFill="1" applyBorder="1" applyAlignment="1" applyProtection="1">
      <alignment horizontal="center" vertical="top" wrapText="1"/>
      <protection locked="0"/>
    </xf>
    <xf numFmtId="0" fontId="7" fillId="56" borderId="0" xfId="0" applyFont="1" applyFill="1" applyAlignment="1" applyProtection="1">
      <alignment horizontal="center" vertical="top" wrapText="1"/>
      <protection locked="0"/>
    </xf>
    <xf numFmtId="0" fontId="7" fillId="56" borderId="9" xfId="0" applyFont="1" applyFill="1" applyBorder="1" applyAlignment="1" applyProtection="1">
      <alignment horizontal="center" vertical="top" wrapText="1"/>
      <protection locked="0"/>
    </xf>
    <xf numFmtId="0" fontId="7" fillId="56" borderId="53" xfId="0" applyFont="1" applyFill="1" applyBorder="1" applyAlignment="1" applyProtection="1">
      <alignment horizontal="center" vertical="top" wrapText="1"/>
      <protection locked="0"/>
    </xf>
    <xf numFmtId="0" fontId="7" fillId="56" borderId="86" xfId="0" applyFont="1" applyFill="1" applyBorder="1" applyAlignment="1" applyProtection="1">
      <alignment horizontal="center" vertical="top" wrapText="1"/>
      <protection locked="0"/>
    </xf>
    <xf numFmtId="0" fontId="7" fillId="56" borderId="51" xfId="0" applyFont="1" applyFill="1" applyBorder="1" applyAlignment="1" applyProtection="1">
      <alignment horizontal="center" vertical="top" wrapText="1"/>
      <protection locked="0"/>
    </xf>
    <xf numFmtId="0" fontId="8" fillId="15" borderId="65" xfId="0" applyFont="1" applyFill="1" applyBorder="1" applyAlignment="1" applyProtection="1">
      <alignment horizontal="left" vertical="center"/>
      <protection hidden="1"/>
    </xf>
    <xf numFmtId="0" fontId="8" fillId="15" borderId="66" xfId="0" applyFont="1" applyFill="1" applyBorder="1" applyAlignment="1" applyProtection="1">
      <alignment horizontal="left" vertical="center"/>
      <protection hidden="1"/>
    </xf>
    <xf numFmtId="0" fontId="8" fillId="15" borderId="67" xfId="0" applyFont="1" applyFill="1" applyBorder="1" applyAlignment="1" applyProtection="1">
      <alignment horizontal="left" vertical="center"/>
      <protection hidden="1"/>
    </xf>
    <xf numFmtId="0" fontId="8" fillId="22" borderId="65" xfId="0" applyFont="1" applyFill="1" applyBorder="1" applyAlignment="1" applyProtection="1">
      <alignment horizontal="center" vertical="center"/>
      <protection hidden="1"/>
    </xf>
    <xf numFmtId="0" fontId="8" fillId="22" borderId="66" xfId="0" applyFont="1" applyFill="1" applyBorder="1" applyAlignment="1" applyProtection="1">
      <alignment horizontal="center" vertical="center"/>
      <protection hidden="1"/>
    </xf>
    <xf numFmtId="0" fontId="8" fillId="22" borderId="50" xfId="0" applyFont="1" applyFill="1" applyBorder="1" applyAlignment="1" applyProtection="1">
      <alignment horizontal="center" vertical="center"/>
      <protection hidden="1"/>
    </xf>
    <xf numFmtId="0" fontId="7" fillId="17" borderId="54" xfId="0" applyFont="1" applyFill="1" applyBorder="1" applyAlignment="1" applyProtection="1">
      <alignment vertical="center"/>
      <protection locked="0"/>
    </xf>
    <xf numFmtId="0" fontId="7" fillId="17" borderId="55" xfId="0" applyFont="1" applyFill="1" applyBorder="1" applyAlignment="1" applyProtection="1">
      <alignment vertical="center"/>
      <protection locked="0"/>
    </xf>
    <xf numFmtId="0" fontId="7" fillId="17" borderId="19" xfId="0" applyFont="1" applyFill="1" applyBorder="1" applyAlignment="1" applyProtection="1">
      <alignment vertical="center"/>
      <protection locked="0"/>
    </xf>
    <xf numFmtId="0" fontId="7" fillId="17" borderId="57" xfId="0" applyFont="1" applyFill="1" applyBorder="1" applyAlignment="1" applyProtection="1">
      <alignment vertical="center"/>
      <protection locked="0"/>
    </xf>
    <xf numFmtId="0" fontId="7" fillId="17" borderId="5" xfId="0" applyFont="1" applyFill="1" applyBorder="1" applyAlignment="1" applyProtection="1">
      <alignment vertical="center"/>
      <protection locked="0"/>
    </xf>
    <xf numFmtId="0" fontId="7" fillId="17" borderId="6" xfId="0" applyFont="1" applyFill="1" applyBorder="1" applyAlignment="1" applyProtection="1">
      <alignment vertical="center"/>
      <protection locked="0"/>
    </xf>
    <xf numFmtId="0" fontId="8" fillId="22" borderId="41" xfId="0" applyFont="1" applyFill="1" applyBorder="1" applyAlignment="1" applyProtection="1">
      <alignment horizontal="center" vertical="center"/>
      <protection hidden="1"/>
    </xf>
    <xf numFmtId="0" fontId="8" fillId="22" borderId="67" xfId="0" applyFont="1" applyFill="1" applyBorder="1" applyAlignment="1" applyProtection="1">
      <alignment horizontal="center" vertical="center"/>
      <protection hidden="1"/>
    </xf>
    <xf numFmtId="0" fontId="7" fillId="17" borderId="20" xfId="0" applyFont="1" applyFill="1" applyBorder="1" applyAlignment="1" applyProtection="1">
      <alignment vertical="center"/>
      <protection locked="0"/>
    </xf>
    <xf numFmtId="0" fontId="7" fillId="17" borderId="56" xfId="0" applyFont="1" applyFill="1" applyBorder="1" applyAlignment="1" applyProtection="1">
      <alignment vertical="center"/>
      <protection locked="0"/>
    </xf>
    <xf numFmtId="0" fontId="7" fillId="17" borderId="4" xfId="0" applyFont="1" applyFill="1" applyBorder="1" applyAlignment="1" applyProtection="1">
      <alignment vertical="center"/>
      <protection locked="0"/>
    </xf>
    <xf numFmtId="0" fontId="7" fillId="17" borderId="58" xfId="0" applyFont="1" applyFill="1" applyBorder="1" applyAlignment="1" applyProtection="1">
      <alignment vertical="center"/>
      <protection locked="0"/>
    </xf>
    <xf numFmtId="2" fontId="7" fillId="7" borderId="29" xfId="0" applyNumberFormat="1" applyFont="1" applyFill="1" applyBorder="1" applyAlignment="1" applyProtection="1">
      <alignment horizontal="center" vertical="center"/>
      <protection hidden="1"/>
    </xf>
    <xf numFmtId="2" fontId="7" fillId="7" borderId="27" xfId="0" applyNumberFormat="1" applyFont="1" applyFill="1" applyBorder="1" applyAlignment="1" applyProtection="1">
      <alignment horizontal="center" vertical="center"/>
      <protection hidden="1"/>
    </xf>
    <xf numFmtId="2" fontId="7" fillId="7" borderId="28" xfId="0" applyNumberFormat="1" applyFont="1" applyFill="1" applyBorder="1" applyAlignment="1" applyProtection="1">
      <alignment horizontal="center" vertical="center"/>
      <protection hidden="1"/>
    </xf>
    <xf numFmtId="0" fontId="7" fillId="5" borderId="70" xfId="0" applyFont="1" applyFill="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9" fontId="7" fillId="0" borderId="26" xfId="2" applyFont="1" applyBorder="1" applyAlignment="1" applyProtection="1">
      <alignment horizontal="center" vertical="center"/>
      <protection hidden="1"/>
    </xf>
    <xf numFmtId="9" fontId="7" fillId="0" borderId="27" xfId="2" applyFont="1" applyBorder="1" applyAlignment="1" applyProtection="1">
      <alignment horizontal="center" vertical="center"/>
      <protection hidden="1"/>
    </xf>
    <xf numFmtId="0" fontId="8" fillId="0" borderId="20" xfId="0" applyFont="1" applyBorder="1" applyAlignment="1" applyProtection="1">
      <alignment vertical="center"/>
      <protection hidden="1"/>
    </xf>
    <xf numFmtId="0" fontId="8" fillId="0" borderId="34" xfId="0" applyFont="1" applyBorder="1" applyAlignment="1" applyProtection="1">
      <alignment vertical="center"/>
      <protection hidden="1"/>
    </xf>
    <xf numFmtId="43" fontId="7" fillId="7" borderId="26" xfId="3" applyFont="1" applyFill="1" applyBorder="1" applyAlignment="1" applyProtection="1">
      <alignment vertical="center"/>
      <protection hidden="1"/>
    </xf>
    <xf numFmtId="43" fontId="7" fillId="7" borderId="27" xfId="3" applyFont="1" applyFill="1" applyBorder="1" applyAlignment="1" applyProtection="1">
      <alignment vertical="center"/>
      <protection hidden="1"/>
    </xf>
    <xf numFmtId="43" fontId="7" fillId="7" borderId="28" xfId="3" applyFont="1" applyFill="1" applyBorder="1" applyAlignment="1" applyProtection="1">
      <alignment vertical="center"/>
      <protection hidden="1"/>
    </xf>
    <xf numFmtId="44" fontId="7" fillId="7" borderId="14" xfId="1" applyFont="1" applyFill="1" applyBorder="1" applyAlignment="1" applyProtection="1">
      <alignment horizontal="center" vertical="center"/>
      <protection hidden="1"/>
    </xf>
    <xf numFmtId="44" fontId="7" fillId="7" borderId="15" xfId="1" applyFont="1" applyFill="1" applyBorder="1" applyAlignment="1" applyProtection="1">
      <alignment horizontal="center" vertical="center"/>
      <protection hidden="1"/>
    </xf>
    <xf numFmtId="44" fontId="7" fillId="7" borderId="16" xfId="1" applyFont="1" applyFill="1" applyBorder="1" applyAlignment="1" applyProtection="1">
      <alignment horizontal="center" vertical="center"/>
      <protection hidden="1"/>
    </xf>
    <xf numFmtId="43" fontId="7" fillId="7" borderId="26" xfId="3" applyFont="1" applyFill="1" applyBorder="1" applyAlignment="1" applyProtection="1">
      <alignment horizontal="center" vertical="center"/>
      <protection hidden="1"/>
    </xf>
    <xf numFmtId="43" fontId="7" fillId="7" borderId="27" xfId="3" applyFont="1" applyFill="1" applyBorder="1" applyAlignment="1" applyProtection="1">
      <alignment horizontal="center" vertical="center"/>
      <protection hidden="1"/>
    </xf>
    <xf numFmtId="43" fontId="7" fillId="7" borderId="28" xfId="3" applyFont="1" applyFill="1" applyBorder="1" applyAlignment="1" applyProtection="1">
      <alignment horizontal="center" vertical="center"/>
      <protection hidden="1"/>
    </xf>
    <xf numFmtId="44" fontId="7" fillId="7" borderId="51" xfId="1" applyFont="1" applyFill="1" applyBorder="1" applyAlignment="1" applyProtection="1">
      <alignment horizontal="center" vertical="center"/>
      <protection hidden="1"/>
    </xf>
    <xf numFmtId="44" fontId="7" fillId="7" borderId="40" xfId="1" applyFont="1" applyFill="1" applyBorder="1" applyAlignment="1" applyProtection="1">
      <alignment horizontal="center" vertical="center"/>
      <protection hidden="1"/>
    </xf>
    <xf numFmtId="0" fontId="8" fillId="0" borderId="40" xfId="0" applyFont="1" applyBorder="1" applyAlignment="1" applyProtection="1">
      <alignment vertical="center"/>
      <protection hidden="1"/>
    </xf>
    <xf numFmtId="14" fontId="7" fillId="17" borderId="5" xfId="0" applyNumberFormat="1" applyFont="1" applyFill="1" applyBorder="1" applyAlignment="1" applyProtection="1">
      <alignment horizontal="center" vertical="center"/>
      <protection locked="0"/>
    </xf>
    <xf numFmtId="14" fontId="7" fillId="17" borderId="6" xfId="0" applyNumberFormat="1" applyFont="1" applyFill="1" applyBorder="1" applyAlignment="1" applyProtection="1">
      <alignment horizontal="center" vertical="center"/>
      <protection locked="0"/>
    </xf>
    <xf numFmtId="0" fontId="7" fillId="17" borderId="59" xfId="0" applyFont="1" applyFill="1" applyBorder="1" applyAlignment="1" applyProtection="1">
      <alignment vertical="center"/>
      <protection locked="0"/>
    </xf>
    <xf numFmtId="0" fontId="7" fillId="17" borderId="60" xfId="0" applyFont="1" applyFill="1" applyBorder="1" applyAlignment="1" applyProtection="1">
      <alignment vertical="center"/>
      <protection locked="0"/>
    </xf>
    <xf numFmtId="0" fontId="7" fillId="17" borderId="47" xfId="0" applyFont="1" applyFill="1" applyBorder="1" applyAlignment="1" applyProtection="1">
      <alignment vertical="center"/>
      <protection locked="0"/>
    </xf>
    <xf numFmtId="0" fontId="7" fillId="17" borderId="42" xfId="0" applyFont="1" applyFill="1" applyBorder="1" applyAlignment="1" applyProtection="1">
      <alignment vertical="center"/>
      <protection locked="0"/>
    </xf>
    <xf numFmtId="0" fontId="7" fillId="17" borderId="61" xfId="0" applyFont="1" applyFill="1" applyBorder="1" applyAlignment="1" applyProtection="1">
      <alignment vertical="center"/>
      <protection locked="0"/>
    </xf>
    <xf numFmtId="0" fontId="4" fillId="21" borderId="0" xfId="0" applyFont="1" applyFill="1" applyAlignment="1" applyProtection="1">
      <alignment horizontal="left" vertical="center" wrapText="1"/>
      <protection hidden="1"/>
    </xf>
    <xf numFmtId="0" fontId="6" fillId="0" borderId="143" xfId="0" applyFont="1" applyBorder="1" applyAlignment="1" applyProtection="1">
      <alignment vertical="center"/>
      <protection hidden="1"/>
    </xf>
    <xf numFmtId="0" fontId="0" fillId="5" borderId="16" xfId="0" applyFill="1" applyBorder="1" applyAlignment="1" applyProtection="1">
      <alignment horizontal="center" vertical="center"/>
      <protection hidden="1"/>
    </xf>
    <xf numFmtId="0" fontId="0" fillId="5" borderId="38" xfId="0" applyFill="1" applyBorder="1" applyAlignment="1" applyProtection="1">
      <alignment horizontal="center" vertical="center"/>
      <protection hidden="1"/>
    </xf>
    <xf numFmtId="0" fontId="0" fillId="5" borderId="39" xfId="0" applyFill="1" applyBorder="1" applyAlignment="1" applyProtection="1">
      <alignment horizontal="center" vertical="center"/>
      <protection hidden="1"/>
    </xf>
    <xf numFmtId="0" fontId="0" fillId="5" borderId="40" xfId="0" applyFill="1" applyBorder="1" applyAlignment="1" applyProtection="1">
      <alignment horizontal="center" vertical="center"/>
      <protection hidden="1"/>
    </xf>
    <xf numFmtId="0" fontId="0" fillId="4" borderId="27"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2" fillId="6" borderId="135" xfId="0" applyFont="1" applyFill="1" applyBorder="1" applyAlignment="1" applyProtection="1">
      <alignment horizontal="center" vertical="center"/>
      <protection hidden="1"/>
    </xf>
    <xf numFmtId="0" fontId="2" fillId="6" borderId="136" xfId="0" applyFont="1" applyFill="1" applyBorder="1" applyAlignment="1" applyProtection="1">
      <alignment horizontal="center" vertical="center"/>
      <protection hidden="1"/>
    </xf>
    <xf numFmtId="0" fontId="2" fillId="6" borderId="137" xfId="0" applyFont="1" applyFill="1" applyBorder="1" applyAlignment="1" applyProtection="1">
      <alignment horizontal="center" vertical="center"/>
      <protection hidden="1"/>
    </xf>
    <xf numFmtId="0" fontId="4" fillId="21" borderId="0" xfId="0" applyFont="1" applyFill="1" applyAlignment="1" applyProtection="1">
      <alignment horizontal="left" vertical="center"/>
      <protection hidden="1"/>
    </xf>
    <xf numFmtId="0" fontId="4" fillId="21" borderId="141" xfId="0" applyFont="1" applyFill="1" applyBorder="1" applyAlignment="1" applyProtection="1">
      <alignment horizontal="left" vertical="center" wrapText="1"/>
      <protection hidden="1"/>
    </xf>
    <xf numFmtId="0" fontId="4" fillId="21" borderId="0" xfId="0" applyFont="1" applyFill="1" applyAlignment="1" applyProtection="1">
      <alignment horizontal="right" vertical="center" indent="1"/>
      <protection hidden="1"/>
    </xf>
    <xf numFmtId="0" fontId="6" fillId="0" borderId="141" xfId="0" applyFont="1" applyBorder="1" applyAlignment="1" applyProtection="1">
      <alignment vertical="center"/>
      <protection hidden="1"/>
    </xf>
    <xf numFmtId="0" fontId="4" fillId="5" borderId="81" xfId="0" applyFont="1" applyFill="1" applyBorder="1" applyAlignment="1" applyProtection="1">
      <alignment horizontal="left" vertical="center"/>
      <protection hidden="1"/>
    </xf>
    <xf numFmtId="0" fontId="4" fillId="5" borderId="79" xfId="0" applyFont="1" applyFill="1" applyBorder="1" applyAlignment="1" applyProtection="1">
      <alignment horizontal="left" vertical="center"/>
      <protection hidden="1"/>
    </xf>
    <xf numFmtId="0" fontId="4" fillId="5" borderId="68" xfId="0" applyFont="1" applyFill="1" applyBorder="1" applyAlignment="1" applyProtection="1">
      <alignment horizontal="left" vertical="center"/>
      <protection hidden="1"/>
    </xf>
    <xf numFmtId="0" fontId="4" fillId="5" borderId="69" xfId="0" applyFont="1" applyFill="1" applyBorder="1" applyAlignment="1" applyProtection="1">
      <alignment horizontal="left" vertical="center"/>
      <protection hidden="1"/>
    </xf>
    <xf numFmtId="0" fontId="4" fillId="5" borderId="81" xfId="0" applyFont="1" applyFill="1" applyBorder="1" applyAlignment="1" applyProtection="1">
      <alignment horizontal="center" vertical="center"/>
      <protection hidden="1"/>
    </xf>
    <xf numFmtId="0" fontId="4" fillId="5" borderId="113" xfId="0" applyFont="1" applyFill="1" applyBorder="1" applyAlignment="1" applyProtection="1">
      <alignment horizontal="center" vertical="center"/>
      <protection hidden="1"/>
    </xf>
    <xf numFmtId="0" fontId="4" fillId="5" borderId="30" xfId="0" applyFont="1" applyFill="1" applyBorder="1" applyAlignment="1" applyProtection="1">
      <alignment horizontal="center" vertical="center"/>
      <protection hidden="1"/>
    </xf>
    <xf numFmtId="0" fontId="4" fillId="5" borderId="80" xfId="0" applyFont="1" applyFill="1" applyBorder="1" applyAlignment="1" applyProtection="1">
      <alignment horizontal="center" vertical="center"/>
      <protection hidden="1"/>
    </xf>
    <xf numFmtId="0" fontId="4" fillId="5" borderId="70" xfId="0" applyFont="1" applyFill="1" applyBorder="1" applyAlignment="1" applyProtection="1">
      <alignment horizontal="center" vertical="center"/>
      <protection hidden="1"/>
    </xf>
    <xf numFmtId="0" fontId="4" fillId="0" borderId="59" xfId="0" applyFont="1" applyBorder="1" applyAlignment="1" applyProtection="1">
      <alignment vertical="center"/>
      <protection hidden="1"/>
    </xf>
    <xf numFmtId="0" fontId="4" fillId="0" borderId="60" xfId="0" applyFont="1" applyBorder="1" applyAlignment="1" applyProtection="1">
      <alignment vertical="center"/>
      <protection hidden="1"/>
    </xf>
    <xf numFmtId="0" fontId="0" fillId="4" borderId="60" xfId="0" applyFill="1" applyBorder="1" applyAlignment="1" applyProtection="1">
      <alignment horizontal="center" vertical="center"/>
      <protection locked="0"/>
    </xf>
    <xf numFmtId="0" fontId="4" fillId="2" borderId="86" xfId="0" applyFont="1" applyFill="1" applyBorder="1" applyAlignment="1" applyProtection="1">
      <alignment vertical="center"/>
      <protection hidden="1"/>
    </xf>
    <xf numFmtId="0" fontId="4" fillId="2" borderId="86" xfId="0" applyFont="1" applyFill="1" applyBorder="1" applyAlignment="1" applyProtection="1">
      <alignment horizontal="left" vertical="center" wrapText="1"/>
      <protection hidden="1"/>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7" fillId="17" borderId="25" xfId="0" applyFont="1" applyFill="1" applyBorder="1" applyAlignment="1" applyProtection="1">
      <alignment horizontal="center" vertical="top" wrapText="1"/>
      <protection locked="0"/>
    </xf>
    <xf numFmtId="0" fontId="7" fillId="17" borderId="63" xfId="0" applyFont="1" applyFill="1" applyBorder="1" applyAlignment="1" applyProtection="1">
      <alignment horizontal="center" vertical="top" wrapText="1"/>
      <protection locked="0"/>
    </xf>
    <xf numFmtId="0" fontId="7" fillId="17" borderId="24" xfId="0" applyFont="1" applyFill="1" applyBorder="1" applyAlignment="1" applyProtection="1">
      <alignment horizontal="center" vertical="top" wrapText="1"/>
      <protection locked="0"/>
    </xf>
    <xf numFmtId="0" fontId="7" fillId="17" borderId="52" xfId="0" applyFont="1" applyFill="1" applyBorder="1" applyAlignment="1" applyProtection="1">
      <alignment horizontal="center" vertical="top" wrapText="1"/>
      <protection locked="0"/>
    </xf>
    <xf numFmtId="0" fontId="7" fillId="17" borderId="0" xfId="0" applyFont="1" applyFill="1" applyAlignment="1" applyProtection="1">
      <alignment horizontal="center" vertical="top" wrapText="1"/>
      <protection locked="0"/>
    </xf>
    <xf numFmtId="0" fontId="7" fillId="17" borderId="9" xfId="0" applyFont="1" applyFill="1" applyBorder="1" applyAlignment="1" applyProtection="1">
      <alignment horizontal="center" vertical="top" wrapText="1"/>
      <protection locked="0"/>
    </xf>
    <xf numFmtId="0" fontId="7" fillId="17" borderId="53" xfId="0" applyFont="1" applyFill="1" applyBorder="1" applyAlignment="1" applyProtection="1">
      <alignment horizontal="center" vertical="top" wrapText="1"/>
      <protection locked="0"/>
    </xf>
    <xf numFmtId="0" fontId="7" fillId="17" borderId="86" xfId="0" applyFont="1" applyFill="1" applyBorder="1" applyAlignment="1" applyProtection="1">
      <alignment horizontal="center" vertical="top" wrapText="1"/>
      <protection locked="0"/>
    </xf>
    <xf numFmtId="0" fontId="7" fillId="17" borderId="51" xfId="0" applyFont="1" applyFill="1" applyBorder="1" applyAlignment="1" applyProtection="1">
      <alignment horizontal="center" vertical="top" wrapText="1"/>
      <protection locked="0"/>
    </xf>
    <xf numFmtId="0" fontId="4" fillId="2" borderId="0" xfId="0" applyFont="1" applyFill="1" applyAlignment="1" applyProtection="1">
      <alignment horizontal="left" vertical="top" wrapText="1"/>
      <protection hidden="1"/>
    </xf>
    <xf numFmtId="0" fontId="0" fillId="7" borderId="86" xfId="0" applyFill="1" applyBorder="1" applyAlignment="1" applyProtection="1">
      <alignment horizontal="center" vertical="center"/>
      <protection hidden="1"/>
    </xf>
    <xf numFmtId="0" fontId="0" fillId="4" borderId="0" xfId="0" applyFill="1" applyAlignment="1" applyProtection="1">
      <alignment horizontal="center" vertical="center"/>
      <protection locked="0"/>
    </xf>
    <xf numFmtId="0" fontId="0" fillId="4" borderId="86" xfId="0" applyFill="1" applyBorder="1" applyAlignment="1" applyProtection="1">
      <alignment horizontal="center" vertical="center"/>
      <protection locked="0"/>
    </xf>
    <xf numFmtId="0" fontId="4" fillId="2" borderId="63" xfId="0" applyFont="1" applyFill="1" applyBorder="1" applyAlignment="1" applyProtection="1">
      <alignment horizontal="center" vertical="center"/>
      <protection hidden="1"/>
    </xf>
    <xf numFmtId="0" fontId="4" fillId="2" borderId="0" xfId="0" applyFont="1" applyFill="1" applyAlignment="1" applyProtection="1">
      <alignment horizontal="justify" vertical="center"/>
      <protection hidden="1"/>
    </xf>
    <xf numFmtId="0" fontId="4" fillId="2" borderId="0" xfId="0" applyFont="1" applyFill="1" applyAlignment="1" applyProtection="1">
      <alignment horizontal="justify" vertical="center" wrapText="1"/>
      <protection hidden="1"/>
    </xf>
    <xf numFmtId="0" fontId="4" fillId="2" borderId="0" xfId="0" quotePrefix="1" applyFont="1" applyFill="1" applyAlignment="1" applyProtection="1">
      <alignment horizontal="justify" vertical="center"/>
      <protection hidden="1"/>
    </xf>
    <xf numFmtId="0" fontId="4" fillId="2" borderId="0" xfId="0" applyFont="1" applyFill="1" applyAlignment="1" applyProtection="1">
      <alignment vertical="top" wrapText="1"/>
      <protection hidden="1"/>
    </xf>
    <xf numFmtId="0" fontId="24" fillId="2" borderId="0" xfId="0" applyFont="1" applyFill="1" applyAlignment="1" applyProtection="1">
      <alignment vertical="top" wrapText="1"/>
      <protection hidden="1"/>
    </xf>
    <xf numFmtId="0" fontId="4" fillId="2" borderId="0" xfId="0" applyFont="1" applyFill="1" applyAlignment="1" applyProtection="1">
      <alignment horizontal="justify" vertical="top"/>
      <protection hidden="1"/>
    </xf>
    <xf numFmtId="0" fontId="24" fillId="2" borderId="0" xfId="0" applyFont="1" applyFill="1" applyAlignment="1" applyProtection="1">
      <alignment horizontal="justify" vertical="top"/>
      <protection hidden="1"/>
    </xf>
    <xf numFmtId="0" fontId="4" fillId="2" borderId="0" xfId="0" applyFont="1" applyFill="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4" fillId="21" borderId="0" xfId="0" applyFont="1" applyFill="1" applyAlignment="1" applyProtection="1">
      <alignment vertical="center" wrapText="1"/>
      <protection hidden="1"/>
    </xf>
    <xf numFmtId="0" fontId="4" fillId="21" borderId="9" xfId="0" applyFont="1" applyFill="1" applyBorder="1" applyAlignment="1" applyProtection="1">
      <alignment vertical="center"/>
      <protection hidden="1"/>
    </xf>
    <xf numFmtId="0" fontId="0" fillId="17" borderId="4" xfId="0" applyFill="1" applyBorder="1" applyAlignment="1" applyProtection="1">
      <alignment horizontal="center"/>
      <protection locked="0"/>
    </xf>
    <xf numFmtId="0" fontId="0" fillId="17" borderId="5" xfId="0" applyFill="1" applyBorder="1" applyAlignment="1" applyProtection="1">
      <alignment horizontal="center"/>
      <protection locked="0"/>
    </xf>
    <xf numFmtId="0" fontId="0" fillId="17" borderId="6" xfId="0" applyFill="1" applyBorder="1" applyAlignment="1" applyProtection="1">
      <alignment horizontal="center"/>
      <protection locked="0"/>
    </xf>
    <xf numFmtId="0" fontId="0" fillId="17" borderId="25" xfId="0" applyFill="1" applyBorder="1" applyAlignment="1" applyProtection="1">
      <alignment horizontal="left" vertical="top" wrapText="1"/>
      <protection locked="0"/>
    </xf>
    <xf numFmtId="0" fontId="0" fillId="17" borderId="63" xfId="0" applyFill="1" applyBorder="1" applyAlignment="1" applyProtection="1">
      <alignment horizontal="left" vertical="top" wrapText="1"/>
      <protection locked="0"/>
    </xf>
    <xf numFmtId="0" fontId="0" fillId="17" borderId="24" xfId="0" applyFill="1" applyBorder="1" applyAlignment="1" applyProtection="1">
      <alignment horizontal="left" vertical="top" wrapText="1"/>
      <protection locked="0"/>
    </xf>
    <xf numFmtId="0" fontId="0" fillId="17" borderId="52" xfId="0" applyFill="1" applyBorder="1" applyAlignment="1" applyProtection="1">
      <alignment horizontal="left" vertical="top" wrapText="1"/>
      <protection locked="0"/>
    </xf>
    <xf numFmtId="0" fontId="0" fillId="17" borderId="0" xfId="0" applyFill="1" applyAlignment="1" applyProtection="1">
      <alignment horizontal="left" vertical="top" wrapText="1"/>
      <protection locked="0"/>
    </xf>
    <xf numFmtId="0" fontId="0" fillId="17" borderId="9" xfId="0" applyFill="1" applyBorder="1" applyAlignment="1" applyProtection="1">
      <alignment horizontal="left" vertical="top" wrapText="1"/>
      <protection locked="0"/>
    </xf>
    <xf numFmtId="0" fontId="0" fillId="17" borderId="53" xfId="0" applyFill="1" applyBorder="1" applyAlignment="1" applyProtection="1">
      <alignment horizontal="left" vertical="top" wrapText="1"/>
      <protection locked="0"/>
    </xf>
    <xf numFmtId="0" fontId="0" fillId="17" borderId="86" xfId="0" applyFill="1" applyBorder="1" applyAlignment="1" applyProtection="1">
      <alignment horizontal="left" vertical="top" wrapText="1"/>
      <protection locked="0"/>
    </xf>
    <xf numFmtId="0" fontId="0" fillId="17" borderId="51" xfId="0" applyFill="1" applyBorder="1" applyAlignment="1" applyProtection="1">
      <alignment horizontal="left" vertical="top" wrapText="1"/>
      <protection locked="0"/>
    </xf>
    <xf numFmtId="0" fontId="4" fillId="0" borderId="0" xfId="0" applyFont="1" applyAlignment="1" applyProtection="1">
      <alignment vertic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8" fillId="2" borderId="0" xfId="0" applyFont="1" applyFill="1" applyAlignment="1" applyProtection="1">
      <alignment horizontal="left" vertical="top" wrapText="1"/>
      <protection hidden="1"/>
    </xf>
    <xf numFmtId="0" fontId="8" fillId="2" borderId="0" xfId="0" applyFont="1" applyFill="1" applyAlignment="1" applyProtection="1">
      <alignment horizontal="left" vertical="top"/>
      <protection hidden="1"/>
    </xf>
    <xf numFmtId="0" fontId="4" fillId="2" borderId="0" xfId="0" applyFont="1" applyFill="1" applyAlignment="1" applyProtection="1">
      <alignment horizontal="justify" vertical="top" wrapText="1"/>
      <protection hidden="1"/>
    </xf>
    <xf numFmtId="0" fontId="0" fillId="7" borderId="4" xfId="0" applyFill="1" applyBorder="1" applyAlignment="1" applyProtection="1">
      <alignment horizontal="left" vertical="center"/>
      <protection hidden="1"/>
    </xf>
    <xf numFmtId="0" fontId="0" fillId="7" borderId="5" xfId="0" applyFill="1" applyBorder="1" applyAlignment="1" applyProtection="1">
      <alignment horizontal="left" vertical="center"/>
      <protection hidden="1"/>
    </xf>
    <xf numFmtId="0" fontId="0" fillId="7" borderId="6" xfId="0" applyFill="1" applyBorder="1" applyAlignment="1" applyProtection="1">
      <alignment horizontal="left" vertical="center"/>
      <protection hidden="1"/>
    </xf>
    <xf numFmtId="0" fontId="4" fillId="2" borderId="63" xfId="0" applyFont="1" applyFill="1" applyBorder="1" applyAlignment="1" applyProtection="1">
      <alignment vertical="center"/>
      <protection hidden="1"/>
    </xf>
  </cellXfs>
  <cellStyles count="4">
    <cellStyle name="Comma" xfId="3" builtinId="3"/>
    <cellStyle name="Currency" xfId="1" builtinId="4"/>
    <cellStyle name="Normal" xfId="0" builtinId="0"/>
    <cellStyle name="Percent" xfId="2" builtinId="5"/>
  </cellStyles>
  <dxfs count="146">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fill>
        <patternFill>
          <bgColor rgb="FFCCFFCC"/>
        </patternFill>
      </fill>
    </dxf>
    <dxf>
      <font>
        <color rgb="FFCC0000"/>
      </font>
      <fill>
        <patternFill>
          <bgColor rgb="FFFFCCCC"/>
        </patternFill>
      </fill>
    </dxf>
    <dxf>
      <font>
        <color rgb="FF008000"/>
      </font>
      <fill>
        <patternFill>
          <bgColor rgb="FFCCFFCC"/>
        </patternFill>
      </fill>
    </dxf>
    <dxf>
      <font>
        <color rgb="FF008000"/>
      </font>
      <fill>
        <patternFill>
          <bgColor rgb="FFCCFFCC"/>
        </patternFill>
      </fill>
    </dxf>
    <dxf>
      <fill>
        <patternFill patternType="solid"/>
      </fill>
    </dxf>
    <dxf>
      <fill>
        <patternFill patternType="solid"/>
      </fill>
    </dxf>
    <dxf>
      <fill>
        <patternFill patternType="solid"/>
      </fill>
    </dxf>
    <dxf>
      <font>
        <color theme="4" tint="-0.499984740745262"/>
      </font>
      <fill>
        <patternFill>
          <bgColor theme="4" tint="0.79998168889431442"/>
        </patternFill>
      </fill>
    </dxf>
    <dxf>
      <fill>
        <patternFill patternType="solid"/>
      </fill>
    </dxf>
    <dxf>
      <fill>
        <patternFill patternType="solid"/>
      </fill>
    </dxf>
    <dxf>
      <fill>
        <patternFill patternType="solid"/>
      </fill>
    </dxf>
    <dxf>
      <fill>
        <patternFill patternType="solid"/>
      </fill>
    </dxf>
    <dxf>
      <font>
        <color rgb="FF008000"/>
      </font>
      <fill>
        <patternFill>
          <bgColor rgb="FFCCFFCC"/>
        </patternFill>
      </fill>
    </dxf>
    <dxf>
      <font>
        <color rgb="FFCC0000"/>
      </font>
      <fill>
        <patternFill>
          <bgColor rgb="FFFFCCCC"/>
        </patternFill>
      </fill>
    </dxf>
    <dxf>
      <fill>
        <patternFill patternType="darkUp">
          <fgColor theme="2" tint="-0.499984740745262"/>
          <bgColor theme="2" tint="-9.9887081514938816E-2"/>
        </patternFill>
      </fill>
    </dxf>
    <dxf>
      <font>
        <color rgb="FF008000"/>
      </font>
    </dxf>
    <dxf>
      <font>
        <color rgb="FFCC0000"/>
      </font>
    </dxf>
    <dxf>
      <font>
        <color rgb="FF008000"/>
      </font>
    </dxf>
    <dxf>
      <font>
        <color rgb="FFCC0000"/>
      </font>
    </dxf>
    <dxf>
      <font>
        <color rgb="FF008000"/>
      </font>
    </dxf>
    <dxf>
      <font>
        <color rgb="FFCC0000"/>
      </font>
    </dxf>
    <dxf>
      <fill>
        <patternFill patternType="solid"/>
      </fill>
    </dxf>
    <dxf>
      <fill>
        <patternFill patternType="solid"/>
      </fill>
    </dxf>
    <dxf>
      <font>
        <color rgb="FF9C0006"/>
      </font>
      <fill>
        <patternFill>
          <bgColor rgb="FFFFC7CE"/>
        </patternFill>
      </fill>
    </dxf>
    <dxf>
      <font>
        <color rgb="FF006100"/>
      </font>
      <fill>
        <patternFill>
          <bgColor rgb="FFC6EFCE"/>
        </patternFill>
      </fill>
    </dxf>
    <dxf>
      <fill>
        <patternFill patternType="solid"/>
      </fill>
    </dxf>
    <dxf>
      <fill>
        <patternFill patternType="solid"/>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lightUp">
          <bgColor theme="2" tint="-0.24994659260841701"/>
        </patternFill>
      </fill>
    </dxf>
    <dxf>
      <font>
        <color rgb="FF008000"/>
      </font>
    </dxf>
    <dxf>
      <font>
        <color rgb="FFCC0000"/>
      </font>
    </dxf>
    <dxf>
      <fill>
        <patternFill patternType="solid"/>
      </fill>
    </dxf>
    <dxf>
      <fill>
        <patternFill patternType="solid"/>
      </fill>
    </dxf>
    <dxf>
      <font>
        <color rgb="FF008000"/>
      </font>
    </dxf>
    <dxf>
      <font>
        <color rgb="FFCC0000"/>
      </font>
    </dxf>
    <dxf>
      <font>
        <color rgb="FF008000"/>
      </font>
    </dxf>
    <dxf>
      <font>
        <color rgb="FFCC0000"/>
      </font>
    </dxf>
    <dxf>
      <font>
        <color rgb="FF008000"/>
      </font>
    </dxf>
    <dxf>
      <font>
        <color rgb="FFCC0000"/>
      </font>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6100"/>
      </font>
      <fill>
        <patternFill>
          <bgColor rgb="FFC6EFCE"/>
        </patternFill>
      </fill>
    </dxf>
    <dxf>
      <font>
        <color rgb="FF9C0006"/>
      </font>
      <fill>
        <patternFill>
          <bgColor rgb="FFFFC7CE"/>
        </patternFill>
      </fill>
    </dxf>
    <dxf>
      <fill>
        <patternFill patternType="solid"/>
      </fill>
    </dxf>
    <dxf>
      <fill>
        <patternFill patternType="solid"/>
      </fill>
    </dxf>
    <dxf>
      <font>
        <color rgb="FFCC0000"/>
      </font>
    </dxf>
    <dxf>
      <fill>
        <patternFill patternType="solid"/>
      </fill>
    </dxf>
    <dxf>
      <fill>
        <patternFill patternType="solid"/>
      </fill>
    </dxf>
    <dxf>
      <font>
        <color rgb="FF008000"/>
      </font>
    </dxf>
    <dxf>
      <font>
        <color rgb="FFCC0000"/>
      </font>
    </dxf>
    <dxf>
      <font>
        <color rgb="FF008000"/>
      </font>
    </dxf>
    <dxf>
      <font>
        <color rgb="FFCC0000"/>
      </font>
    </dxf>
    <dxf>
      <font>
        <color rgb="FF008000"/>
      </font>
    </dxf>
    <dxf>
      <fill>
        <patternFill patternType="solid"/>
      </fill>
    </dxf>
    <dxf>
      <fill>
        <patternFill patternType="solid"/>
      </fill>
    </dxf>
    <dxf>
      <fill>
        <patternFill patternType="solid"/>
      </fill>
    </dxf>
    <dxf>
      <font>
        <color rgb="FF008000"/>
      </font>
    </dxf>
    <dxf>
      <font>
        <color rgb="FFCC0000"/>
      </font>
    </dxf>
    <dxf>
      <font>
        <b/>
        <i val="0"/>
        <color rgb="FF008000"/>
      </font>
      <fill>
        <patternFill>
          <bgColor theme="9" tint="0.79998168889431442"/>
        </patternFill>
      </fill>
    </dxf>
    <dxf>
      <font>
        <b/>
        <i val="0"/>
        <color rgb="FFC00000"/>
      </font>
      <fill>
        <patternFill>
          <bgColor rgb="FFFFCCCC"/>
        </patternFill>
      </fill>
    </dxf>
    <dxf>
      <fill>
        <patternFill patternType="solid"/>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dxf>
    <dxf>
      <font>
        <color rgb="FF008000"/>
      </font>
    </dxf>
    <dxf>
      <font>
        <color theme="5" tint="-0.24994659260841701"/>
      </font>
      <fill>
        <patternFill>
          <bgColor theme="5" tint="0.79998168889431442"/>
        </patternFill>
      </fill>
    </dxf>
    <dxf>
      <font>
        <color rgb="FF008000"/>
      </font>
      <fill>
        <patternFill>
          <bgColor rgb="FFCCFFCC"/>
        </patternFill>
      </fill>
    </dxf>
    <dxf>
      <font>
        <color rgb="FFC00000"/>
      </font>
      <fill>
        <patternFill>
          <bgColor rgb="FFFFCCCC"/>
        </patternFill>
      </fill>
    </dxf>
    <dxf>
      <fill>
        <patternFill patternType="solid"/>
      </fill>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ill>
        <patternFill patternType="darkUp">
          <fgColor theme="2" tint="-0.499984740745262"/>
        </patternFill>
      </fill>
    </dxf>
    <dxf>
      <fill>
        <patternFill patternType="darkUp">
          <fgColor theme="2" tint="-0.499984740745262"/>
        </patternFill>
      </fill>
    </dxf>
    <dxf>
      <fill>
        <patternFill patternType="solid"/>
      </fill>
    </dxf>
    <dxf>
      <fill>
        <patternFill patternType="solid"/>
      </fill>
    </dxf>
    <dxf>
      <alignment horizontal="center" vertical="bottom" textRotation="0" wrapText="0" indent="0" justifyLastLine="0" shrinkToFit="0" readingOrder="0"/>
    </dxf>
    <dxf>
      <alignment horizontal="center" vertical="bottom" textRotation="0" wrapText="0" indent="0" justifyLastLine="0" shrinkToFit="0" readingOrder="0"/>
    </dxf>
    <dxf>
      <numFmt numFmtId="15" formatCode="0.00E+00"/>
    </dxf>
  </dxfs>
  <tableStyles count="0" defaultTableStyle="TableStyleMedium2" defaultPivotStyle="PivotStyleLight16"/>
  <colors>
    <mruColors>
      <color rgb="FFFFFFFF"/>
      <color rgb="FFCC0000"/>
      <color rgb="FFFFCCCC"/>
      <color rgb="FF008000"/>
      <color rgb="FFCCFFCC"/>
      <color rgb="FFB9E1FF"/>
      <color rgb="FF003359"/>
      <color rgb="FFFAFFB9"/>
      <color rgb="FFA2AD00"/>
      <color rgb="FFD2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1A2" displayName="_1A2" ref="A1:A4" totalsRowShown="0">
  <tableColumns count="1">
    <tableColumn id="1" xr3:uid="{00000000-0010-0000-0000-000001000000}" name="_1A2"/>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8E2" displayName="_18E2" ref="A95:A101" totalsRowShown="0">
  <autoFilter ref="A95:A101" xr:uid="{00000000-0009-0000-0100-00000C000000}"/>
  <tableColumns count="1">
    <tableColumn id="1" xr3:uid="{00000000-0010-0000-0900-000001000000}" name="_18E2"/>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7I1" displayName="_17I1" ref="A103:A105" totalsRowShown="0">
  <autoFilter ref="A103:A105" xr:uid="{00000000-0009-0000-0100-00000D000000}"/>
  <tableColumns count="1">
    <tableColumn id="1" xr3:uid="{00000000-0010-0000-0A00-000001000000}" name="_18I1"/>
  </tableColumns>
  <tableStyleInfo name="TableStyleMedium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7J1" displayName="_17J1" ref="A107:A110" totalsRowShown="0">
  <autoFilter ref="A107:A110" xr:uid="{00000000-0009-0000-0100-00000E000000}"/>
  <tableColumns count="1">
    <tableColumn id="1" xr3:uid="{00000000-0010-0000-0B00-000001000000}" name="_18J1"/>
  </tableColumns>
  <tableStyleInfo name="TableStyleMedium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C000000}" name="_18B1a" displayName="_18B1a" ref="A112:A114" totalsRowShown="0">
  <autoFilter ref="A112:A114" xr:uid="{00000000-0009-0000-0100-00000A000000}"/>
  <tableColumns count="1">
    <tableColumn id="1" xr3:uid="{00000000-0010-0000-0C00-000001000000}" name="_19B1a"/>
  </tableColumns>
  <tableStyleInfo name="TableStyleMedium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_18B1b" displayName="_18B1b" ref="A116:A120" totalsRowShown="0">
  <autoFilter ref="A116:A120" xr:uid="{00000000-0009-0000-0100-00000F000000}"/>
  <tableColumns count="1">
    <tableColumn id="1" xr3:uid="{00000000-0010-0000-0D00-000001000000}" name="_19B1b"/>
  </tableColumns>
  <tableStyleInfo name="TableStyleMedium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_17B1" displayName="_17B1" ref="A23:A25" totalsRowShown="0">
  <autoFilter ref="A23:A25" xr:uid="{00000000-0009-0000-0100-000010000000}"/>
  <tableColumns count="1">
    <tableColumn id="1" xr3:uid="{00000000-0010-0000-0E00-000001000000}" name="_17B1"/>
  </tableColumns>
  <tableStyleInfo name="TableStyleMedium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_17B2" displayName="_17B2" ref="A27:A29" totalsRowShown="0">
  <autoFilter ref="A27:A29" xr:uid="{00000000-0009-0000-0100-000011000000}"/>
  <tableColumns count="1">
    <tableColumn id="1" xr3:uid="{00000000-0010-0000-0F00-000001000000}" name="_17B2"/>
  </tableColumns>
  <tableStyleInfo name="TableStyleMedium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_17B3" displayName="_17B3" ref="A31:A32" totalsRowShown="0">
  <autoFilter ref="A31:A32" xr:uid="{00000000-0009-0000-0100-000012000000}"/>
  <tableColumns count="1">
    <tableColumn id="1" xr3:uid="{00000000-0010-0000-1000-000001000000}" name="_17B3"/>
  </tableColumns>
  <tableStyleInfo name="TableStyleMedium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_17B4" displayName="_17B4" ref="A34:A39" totalsRowShown="0">
  <autoFilter ref="A34:A39" xr:uid="{00000000-0009-0000-0100-000013000000}"/>
  <tableColumns count="1">
    <tableColumn id="1" xr3:uid="{00000000-0010-0000-1100-000001000000}" name="_17B4"/>
  </tableColumns>
  <tableStyleInfo name="TableStyleMedium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_17C1" displayName="_17C1" ref="A41:A44" totalsRowShown="0">
  <autoFilter ref="A41:A44" xr:uid="{00000000-0009-0000-0100-000014000000}"/>
  <tableColumns count="1">
    <tableColumn id="1" xr3:uid="{00000000-0010-0000-1200-000001000000}" name="_17C1"/>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State" displayName="_State" ref="C1:C52" totalsRowShown="0">
  <tableColumns count="1">
    <tableColumn id="1" xr3:uid="{00000000-0010-0000-0100-000001000000}" name="_State"/>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_17C2" displayName="_17C2" ref="A46:A48" totalsRowShown="0">
  <autoFilter ref="A46:A48" xr:uid="{00000000-0009-0000-0100-000015000000}"/>
  <tableColumns count="1">
    <tableColumn id="1" xr3:uid="{00000000-0010-0000-1300-000001000000}" name="_17C2"/>
  </tableColumns>
  <tableStyleInfo name="TableStyleMedium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_17C3" displayName="_17C3" ref="A50:A52" totalsRowShown="0">
  <autoFilter ref="A50:A52" xr:uid="{00000000-0009-0000-0100-000016000000}"/>
  <tableColumns count="1">
    <tableColumn id="1" xr3:uid="{00000000-0010-0000-1400-000001000000}" name="_17C3"/>
  </tableColumns>
  <tableStyleInfo name="TableStyleMedium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_17D1" displayName="_17D1" ref="A54:A57" totalsRowShown="0">
  <autoFilter ref="A54:A57" xr:uid="{00000000-0009-0000-0100-000017000000}"/>
  <tableColumns count="1">
    <tableColumn id="1" xr3:uid="{00000000-0010-0000-1500-000001000000}" name="_17D1"/>
  </tableColumns>
  <tableStyleInfo name="TableStyleMedium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_17D2" displayName="_17D2" ref="A59:A62" totalsRowShown="0">
  <autoFilter ref="A59:A62" xr:uid="{00000000-0009-0000-0100-000018000000}"/>
  <tableColumns count="1">
    <tableColumn id="1" xr3:uid="{00000000-0010-0000-1600-000001000000}" name="_17D2"/>
  </tableColumns>
  <tableStyleInfo name="TableStyleMedium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Table25" displayName="Table25" ref="A64:A67" totalsRowShown="0">
  <autoFilter ref="A64:A67" xr:uid="{00000000-0009-0000-0100-000019000000}"/>
  <tableColumns count="1">
    <tableColumn id="1" xr3:uid="{00000000-0010-0000-1700-000001000000}" name="_17D3"/>
  </tableColumns>
  <tableStyleInfo name="TableStyleMedium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_17D4" displayName="_17D4" ref="A69:A72" totalsRowShown="0">
  <autoFilter ref="A69:A72" xr:uid="{00000000-0009-0000-0100-00001A000000}"/>
  <tableColumns count="1">
    <tableColumn id="1" xr3:uid="{00000000-0010-0000-1800-000001000000}" name="_17D4"/>
  </tableColumns>
  <tableStyleInfo name="TableStyleMedium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_17E1" displayName="_17E1" ref="A74:A76" totalsRowShown="0">
  <autoFilter ref="A74:A76" xr:uid="{00000000-0009-0000-0100-00001B000000}"/>
  <tableColumns count="1">
    <tableColumn id="1" xr3:uid="{00000000-0010-0000-1900-000001000000}" name="_17E1"/>
  </tableColumns>
  <tableStyleInfo name="TableStyleMedium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_17E2a" displayName="_17E2a" ref="A78:A79" totalsRowShown="0">
  <autoFilter ref="A78:A79" xr:uid="{00000000-0009-0000-0100-00001C000000}"/>
  <tableColumns count="1">
    <tableColumn id="1" xr3:uid="{00000000-0010-0000-1A00-000001000000}" name="_17E2a"/>
  </tableColumns>
  <tableStyleInfo name="TableStyleMedium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_17E2b" displayName="_17E2b" ref="A81:A84" totalsRowShown="0">
  <autoFilter ref="A81:A84" xr:uid="{00000000-0009-0000-0100-00001D000000}"/>
  <tableColumns count="1">
    <tableColumn id="1" xr3:uid="{00000000-0010-0000-1B00-000001000000}" name="_17E2b"/>
  </tableColumns>
  <tableStyleInfo name="TableStyleMedium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_17E2c" displayName="_17E2c" ref="A86:A89" totalsRowShown="0">
  <autoFilter ref="A86:A89" xr:uid="{00000000-0009-0000-0100-00001E000000}"/>
  <tableColumns count="1">
    <tableColumn id="1" xr3:uid="{00000000-0010-0000-1C00-000001000000}" name="_17E2c"/>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_1C2" displayName="_1C2" ref="A6:A9" totalsRowShown="0">
  <tableColumns count="1">
    <tableColumn id="1" xr3:uid="{00000000-0010-0000-0200-000001000000}" name="_1C2"/>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_1A3b" displayName="_1A3b" ref="G1:G15" totalsRowShown="0">
  <autoFilter ref="G1:G15" xr:uid="{00000000-0009-0000-0100-00001F000000}"/>
  <tableColumns count="1">
    <tableColumn id="1" xr3:uid="{00000000-0010-0000-1D00-000001000000}" name="_1A3b"/>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_1A3e" displayName="_1A3e" ref="G17:G18" totalsRowShown="0">
  <autoFilter ref="G17:G18" xr:uid="{00000000-0009-0000-0100-000020000000}"/>
  <tableColumns count="1">
    <tableColumn id="1" xr3:uid="{00000000-0010-0000-1E00-000001000000}" name="_1A3e"/>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_M1A1" displayName="_M1A1" ref="I8:I16" totalsRowShown="0">
  <autoFilter ref="I8:I16" xr:uid="{00000000-0009-0000-0100-000021000000}"/>
  <tableColumns count="1">
    <tableColumn id="1" xr3:uid="{00000000-0010-0000-1F00-000001000000}" name="_M1A1"/>
  </tableColumns>
  <tableStyleInfo name="TableStyleMedium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0000000}" name="Table34" displayName="Table34" ref="I2:I5" totalsRowShown="0" dataDxfId="144">
  <autoFilter ref="I2:I5" xr:uid="{00000000-0009-0000-0100-000022000000}"/>
  <tableColumns count="1">
    <tableColumn id="1" xr3:uid="{00000000-0010-0000-2000-000001000000}" name="Match Documentation (5 Each)" dataDxfId="143"/>
  </tableColumns>
  <tableStyleInfo name="TableStyleMedium3"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1000000}" name="Table35" displayName="Table35" ref="I20:J29" totalsRowShown="0">
  <autoFilter ref="I20:J29" xr:uid="{00000000-0009-0000-0100-000023000000}"/>
  <tableColumns count="2">
    <tableColumn id="1" xr3:uid="{00000000-0010-0000-2100-000001000000}" name="Capacity-Certification"/>
    <tableColumn id="2" xr3:uid="{5E0FC884-963E-4579-B3B7-D2BF529B1C87}" name="Column1"/>
  </tableColumns>
  <tableStyleInfo name="TableStyleMedium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2000000}" name="Table36" displayName="Table36" ref="I36:I39" totalsRowShown="0">
  <autoFilter ref="I36:I39" xr:uid="{00000000-0009-0000-0100-000024000000}"/>
  <tableColumns count="1">
    <tableColumn id="1" xr3:uid="{00000000-0010-0000-2200-000001000000}" name="DF-B5"/>
  </tableColumns>
  <tableStyleInfo name="TableStyleMedium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3000000}" name="Table37" displayName="Table37" ref="I30:I33" totalsRowShown="0">
  <autoFilter ref="I30:I33" xr:uid="{00000000-0009-0000-0100-000025000000}"/>
  <tableColumns count="1">
    <tableColumn id="1" xr3:uid="{00000000-0010-0000-2300-000001000000}" name="DF-B4"/>
  </tableColumns>
  <tableStyleInfo name="TableStyleMedium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4000000}" name="Table38" displayName="Table38" ref="I42:I44" totalsRowShown="0">
  <autoFilter ref="I42:I44" xr:uid="{00000000-0009-0000-0100-000026000000}"/>
  <tableColumns count="1">
    <tableColumn id="1" xr3:uid="{00000000-0010-0000-2400-000001000000}" name="DF-E2"/>
  </tableColumns>
  <tableStyleInfo name="TableStyleMedium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5000000}" name="Table40" displayName="Table40" ref="E14:E18" totalsRowShown="0">
  <autoFilter ref="E14:E18" xr:uid="{00000000-0009-0000-0100-000028000000}"/>
  <tableColumns count="1">
    <tableColumn id="1" xr3:uid="{00000000-0010-0000-2500-000001000000}" name="_IncomeLevel"/>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_1E1" displayName="_1E1" ref="A11:A16" totalsRowShown="0" headerRowDxfId="145">
  <autoFilter ref="A11:A16" xr:uid="{00000000-0009-0000-0100-000005000000}">
    <filterColumn colId="0" hiddenButton="1"/>
  </autoFilter>
  <tableColumns count="1">
    <tableColumn id="1" xr3:uid="{00000000-0010-0000-0300-000001000000}" name="_1E1"/>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_YN" displayName="_YN" ref="E1:E3" totalsRowShown="0">
  <autoFilter ref="E1:E3" xr:uid="{00000000-0009-0000-0100-000006000000}">
    <filterColumn colId="0" hiddenButton="1"/>
  </autoFilter>
  <tableColumns count="1">
    <tableColumn id="1" xr3:uid="{00000000-0010-0000-0400-000001000000}" name="_Y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_YNA" displayName="_YNA" ref="E5:E8" totalsRowShown="0">
  <autoFilter ref="E5:E8" xr:uid="{00000000-0009-0000-0100-000007000000}">
    <filterColumn colId="0" hiddenButton="1"/>
  </autoFilter>
  <tableColumns count="1">
    <tableColumn id="1" xr3:uid="{00000000-0010-0000-0500-000001000000}" name="_YNA"/>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_15B1" displayName="_15B1" ref="A18:A21" totalsRowShown="0">
  <autoFilter ref="A18:A21" xr:uid="{00000000-0009-0000-0100-000008000000}"/>
  <tableColumns count="1">
    <tableColumn id="1" xr3:uid="{00000000-0010-0000-0600-000001000000}" name="_15B1"/>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_18C1" displayName="_18C1" ref="A91:A93" totalsRowShown="0">
  <autoFilter ref="A91:A93" xr:uid="{00000000-0009-0000-0100-000009000000}"/>
  <tableColumns count="1">
    <tableColumn id="1" xr3:uid="{00000000-0010-0000-0700-000001000000}" name="_18C1"/>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OwnerTenant" displayName="_OwnerTenant" ref="E10:E12" totalsRowShown="0">
  <autoFilter ref="E10:E12" xr:uid="{00000000-0009-0000-0100-00000B000000}"/>
  <tableColumns count="1">
    <tableColumn id="1" xr3:uid="{00000000-0010-0000-0800-000001000000}" name="_OwnerTenant"/>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8" Type="http://schemas.openxmlformats.org/officeDocument/2006/relationships/table" Target="../tables/table7.xml"/><Relationship Id="rId3"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211"/>
  <sheetViews>
    <sheetView showGridLines="0" tabSelected="1" zoomScaleNormal="100" workbookViewId="0">
      <selection activeCell="B7" sqref="B7:S7"/>
    </sheetView>
  </sheetViews>
  <sheetFormatPr defaultColWidth="0" defaultRowHeight="15" zeroHeight="1" x14ac:dyDescent="0.25"/>
  <cols>
    <col min="1" max="31" width="3.28515625" style="14" customWidth="1"/>
    <col min="32" max="16384" width="9.140625" style="14" hidden="1"/>
  </cols>
  <sheetData>
    <row r="1" spans="2:30" ht="15" customHeight="1" x14ac:dyDescent="0.25"/>
    <row r="2" spans="2:30" ht="15" customHeight="1" x14ac:dyDescent="0.25">
      <c r="B2" s="180" t="s">
        <v>819</v>
      </c>
      <c r="C2" s="180"/>
      <c r="D2" s="180"/>
      <c r="E2" s="180"/>
      <c r="F2" s="180"/>
      <c r="G2" s="180"/>
      <c r="H2" s="180"/>
      <c r="I2" s="180"/>
      <c r="J2" s="180"/>
      <c r="K2" s="180"/>
      <c r="L2" s="180"/>
      <c r="M2" s="180"/>
      <c r="N2" s="180"/>
      <c r="O2" s="180"/>
      <c r="P2" s="180"/>
      <c r="Q2" s="180"/>
      <c r="R2" s="180"/>
      <c r="S2" s="180"/>
      <c r="T2" s="180"/>
      <c r="U2" s="180"/>
      <c r="V2" s="180"/>
      <c r="W2" s="180"/>
      <c r="X2" s="181" t="s">
        <v>1472</v>
      </c>
      <c r="Y2" s="181"/>
      <c r="Z2" s="181"/>
      <c r="AA2" s="181"/>
      <c r="AB2" s="181"/>
      <c r="AC2" s="181"/>
      <c r="AD2" s="181"/>
    </row>
    <row r="3" spans="2:30" ht="15" customHeight="1" thickBot="1" x14ac:dyDescent="0.3"/>
    <row r="4" spans="2:30" ht="15" customHeight="1" thickBot="1" x14ac:dyDescent="0.3">
      <c r="B4" s="172" t="s">
        <v>109</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row>
    <row r="5" spans="2:30" ht="15" customHeight="1" x14ac:dyDescent="0.25"/>
    <row r="6" spans="2:30" ht="15" customHeight="1" x14ac:dyDescent="0.25">
      <c r="B6" s="134" t="s">
        <v>58</v>
      </c>
      <c r="C6" s="134"/>
      <c r="D6" s="134"/>
      <c r="E6" s="134"/>
      <c r="F6" s="134"/>
      <c r="G6" s="134"/>
      <c r="H6" s="134"/>
      <c r="I6" s="134"/>
      <c r="J6" s="134"/>
      <c r="K6" s="134"/>
      <c r="L6" s="134"/>
      <c r="M6" s="134"/>
      <c r="N6" s="134"/>
      <c r="O6" s="134"/>
      <c r="P6" s="134"/>
      <c r="Q6" s="134"/>
      <c r="R6" s="134"/>
      <c r="S6" s="134"/>
      <c r="U6" s="134" t="s">
        <v>59</v>
      </c>
      <c r="V6" s="134"/>
      <c r="W6" s="134"/>
      <c r="X6" s="134"/>
      <c r="Y6" s="134"/>
      <c r="Z6" s="134"/>
      <c r="AA6" s="134"/>
      <c r="AB6" s="134"/>
      <c r="AC6" s="134"/>
      <c r="AD6" s="134"/>
    </row>
    <row r="7" spans="2:30" ht="15" customHeight="1" x14ac:dyDescent="0.25">
      <c r="B7" s="131"/>
      <c r="C7" s="133"/>
      <c r="D7" s="133"/>
      <c r="E7" s="133"/>
      <c r="F7" s="133"/>
      <c r="G7" s="133"/>
      <c r="H7" s="133"/>
      <c r="I7" s="133"/>
      <c r="J7" s="133"/>
      <c r="K7" s="133"/>
      <c r="L7" s="133"/>
      <c r="M7" s="133"/>
      <c r="N7" s="133"/>
      <c r="O7" s="133"/>
      <c r="P7" s="133"/>
      <c r="Q7" s="133"/>
      <c r="R7" s="133"/>
      <c r="S7" s="132"/>
      <c r="U7" s="131"/>
      <c r="V7" s="133"/>
      <c r="W7" s="133"/>
      <c r="X7" s="133"/>
      <c r="Y7" s="133"/>
      <c r="Z7" s="133"/>
      <c r="AA7" s="133"/>
      <c r="AB7" s="133"/>
      <c r="AC7" s="133"/>
      <c r="AD7" s="132"/>
    </row>
    <row r="8" spans="2:30" ht="15" customHeight="1" x14ac:dyDescent="0.25"/>
    <row r="9" spans="2:30" ht="15" customHeight="1" x14ac:dyDescent="0.25">
      <c r="B9" s="134" t="s">
        <v>0</v>
      </c>
      <c r="C9" s="134"/>
      <c r="D9" s="134"/>
      <c r="E9" s="134"/>
      <c r="F9" s="134"/>
      <c r="G9" s="134"/>
      <c r="H9" s="134"/>
      <c r="I9" s="134"/>
      <c r="J9" s="134"/>
      <c r="K9" s="134"/>
      <c r="L9" s="134"/>
      <c r="M9" s="134"/>
      <c r="N9" s="134"/>
      <c r="O9" s="134"/>
      <c r="P9" s="134"/>
      <c r="Q9" s="134"/>
      <c r="R9" s="134"/>
      <c r="S9" s="134"/>
      <c r="U9" s="134" t="s">
        <v>1</v>
      </c>
      <c r="V9" s="134"/>
      <c r="W9" s="134"/>
      <c r="X9" s="134"/>
      <c r="Y9" s="134"/>
      <c r="Z9" s="134"/>
      <c r="AA9" s="134"/>
      <c r="AB9" s="134"/>
      <c r="AC9" s="134"/>
      <c r="AD9" s="134"/>
    </row>
    <row r="10" spans="2:30" ht="15" customHeight="1" x14ac:dyDescent="0.25">
      <c r="B10" s="131"/>
      <c r="C10" s="133"/>
      <c r="D10" s="133"/>
      <c r="E10" s="133"/>
      <c r="F10" s="133"/>
      <c r="G10" s="133"/>
      <c r="H10" s="133"/>
      <c r="I10" s="133"/>
      <c r="J10" s="133"/>
      <c r="K10" s="133"/>
      <c r="L10" s="133"/>
      <c r="M10" s="133"/>
      <c r="N10" s="133"/>
      <c r="O10" s="133"/>
      <c r="P10" s="133"/>
      <c r="Q10" s="133"/>
      <c r="R10" s="133"/>
      <c r="S10" s="132"/>
      <c r="U10" s="173"/>
      <c r="V10" s="174"/>
      <c r="W10" s="174"/>
      <c r="X10" s="174"/>
      <c r="Y10" s="174"/>
      <c r="Z10" s="174"/>
      <c r="AA10" s="174"/>
      <c r="AB10" s="174"/>
      <c r="AC10" s="174"/>
      <c r="AD10" s="175"/>
    </row>
    <row r="11" spans="2:30" ht="15" customHeight="1" x14ac:dyDescent="0.25">
      <c r="B11" s="152" t="s">
        <v>382</v>
      </c>
      <c r="C11" s="152"/>
      <c r="D11" s="152"/>
      <c r="E11" s="152"/>
      <c r="F11" s="152"/>
      <c r="G11" s="152"/>
      <c r="H11" s="152"/>
      <c r="I11" s="152"/>
      <c r="J11" s="152"/>
      <c r="K11" s="152"/>
      <c r="L11" s="152"/>
      <c r="M11" s="152"/>
      <c r="N11" s="152"/>
      <c r="O11" s="152"/>
      <c r="P11" s="152"/>
      <c r="Q11" s="152"/>
      <c r="R11" s="152"/>
      <c r="S11" s="152"/>
      <c r="U11" s="152" t="s">
        <v>386</v>
      </c>
      <c r="V11" s="152"/>
      <c r="W11" s="152"/>
      <c r="X11" s="152"/>
      <c r="Y11" s="152"/>
      <c r="Z11" s="152"/>
      <c r="AA11" s="152"/>
      <c r="AB11" s="152"/>
      <c r="AC11" s="152"/>
      <c r="AD11" s="152"/>
    </row>
    <row r="12" spans="2:30" ht="15" customHeight="1" x14ac:dyDescent="0.25">
      <c r="B12" s="15"/>
      <c r="C12" s="15"/>
      <c r="D12" s="15"/>
      <c r="E12" s="15"/>
      <c r="F12" s="15"/>
      <c r="G12" s="15"/>
      <c r="H12" s="15"/>
      <c r="I12" s="15"/>
      <c r="J12" s="15"/>
      <c r="K12" s="15"/>
      <c r="L12" s="15"/>
      <c r="M12" s="15"/>
      <c r="N12" s="15"/>
      <c r="O12" s="15"/>
      <c r="P12" s="15"/>
      <c r="Q12" s="15"/>
      <c r="R12" s="15"/>
      <c r="S12" s="15"/>
      <c r="U12" s="16"/>
      <c r="V12" s="16"/>
      <c r="W12" s="16"/>
      <c r="X12" s="16"/>
      <c r="Y12" s="16"/>
      <c r="Z12" s="16"/>
      <c r="AA12" s="16"/>
      <c r="AB12" s="16"/>
      <c r="AC12" s="16"/>
      <c r="AD12" s="16"/>
    </row>
    <row r="13" spans="2:30" ht="15" customHeight="1" x14ac:dyDescent="0.25">
      <c r="B13" s="131"/>
      <c r="C13" s="133"/>
      <c r="D13" s="133"/>
      <c r="E13" s="133"/>
      <c r="F13" s="133"/>
      <c r="G13" s="133"/>
      <c r="H13" s="133"/>
      <c r="I13" s="133"/>
      <c r="J13" s="133"/>
      <c r="K13" s="132"/>
      <c r="L13" s="16"/>
      <c r="M13" s="131"/>
      <c r="N13" s="132"/>
      <c r="O13" s="16"/>
      <c r="P13" s="176"/>
      <c r="Q13" s="177"/>
      <c r="R13" s="177"/>
      <c r="S13" s="178"/>
      <c r="U13" s="173"/>
      <c r="V13" s="174"/>
      <c r="W13" s="174"/>
      <c r="X13" s="174"/>
      <c r="Y13" s="174"/>
      <c r="Z13" s="174"/>
      <c r="AA13" s="174"/>
      <c r="AB13" s="174"/>
      <c r="AC13" s="174"/>
      <c r="AD13" s="175"/>
    </row>
    <row r="14" spans="2:30" ht="15" customHeight="1" x14ac:dyDescent="0.25">
      <c r="B14" s="152" t="s">
        <v>383</v>
      </c>
      <c r="C14" s="152"/>
      <c r="D14" s="152"/>
      <c r="E14" s="152"/>
      <c r="F14" s="152"/>
      <c r="G14" s="152"/>
      <c r="H14" s="152"/>
      <c r="I14" s="152"/>
      <c r="J14" s="152"/>
      <c r="K14" s="152"/>
      <c r="L14" s="15"/>
      <c r="M14" s="152" t="s">
        <v>384</v>
      </c>
      <c r="N14" s="152"/>
      <c r="O14" s="15"/>
      <c r="P14" s="152" t="s">
        <v>932</v>
      </c>
      <c r="Q14" s="152"/>
      <c r="R14" s="152"/>
      <c r="S14" s="152"/>
      <c r="U14" s="152" t="s">
        <v>387</v>
      </c>
      <c r="V14" s="152"/>
      <c r="W14" s="152"/>
      <c r="X14" s="152"/>
      <c r="Y14" s="152"/>
      <c r="Z14" s="152"/>
      <c r="AA14" s="152"/>
      <c r="AB14" s="152"/>
      <c r="AC14" s="152"/>
      <c r="AD14" s="152"/>
    </row>
    <row r="15" spans="2:30" ht="15" customHeight="1" x14ac:dyDescent="0.25">
      <c r="B15" s="16"/>
      <c r="C15" s="16"/>
      <c r="D15" s="16"/>
      <c r="E15" s="16"/>
      <c r="F15" s="16"/>
      <c r="G15" s="16"/>
      <c r="H15" s="16"/>
      <c r="I15" s="16"/>
      <c r="J15" s="16"/>
      <c r="K15" s="16"/>
      <c r="L15" s="16"/>
      <c r="M15" s="16"/>
      <c r="N15" s="16"/>
      <c r="O15" s="16"/>
      <c r="P15" s="16"/>
      <c r="Q15" s="16"/>
      <c r="R15" s="16"/>
      <c r="S15" s="16"/>
    </row>
    <row r="16" spans="2:30" ht="15" customHeight="1" x14ac:dyDescent="0.25">
      <c r="B16" s="131"/>
      <c r="C16" s="133"/>
      <c r="D16" s="133"/>
      <c r="E16" s="133"/>
      <c r="F16" s="133"/>
      <c r="G16" s="133"/>
      <c r="H16" s="132"/>
      <c r="I16" s="16"/>
      <c r="J16" s="16"/>
      <c r="K16" s="16"/>
      <c r="L16" s="16"/>
      <c r="M16" s="16"/>
      <c r="N16" s="16"/>
      <c r="O16" s="16"/>
      <c r="P16" s="16"/>
      <c r="Q16" s="16"/>
      <c r="R16" s="16"/>
      <c r="S16" s="16"/>
    </row>
    <row r="17" spans="2:30" ht="15" customHeight="1" x14ac:dyDescent="0.25">
      <c r="B17" s="152" t="s">
        <v>385</v>
      </c>
      <c r="C17" s="152"/>
      <c r="D17" s="152"/>
      <c r="E17" s="152"/>
      <c r="F17" s="152"/>
      <c r="G17" s="152"/>
      <c r="H17" s="152"/>
      <c r="I17" s="16"/>
      <c r="J17" s="16"/>
      <c r="K17" s="16"/>
      <c r="L17" s="16"/>
      <c r="M17" s="16"/>
      <c r="N17" s="16"/>
      <c r="O17" s="16"/>
      <c r="P17" s="16"/>
      <c r="Q17" s="16"/>
      <c r="R17" s="16"/>
      <c r="S17" s="16"/>
    </row>
    <row r="18" spans="2:30" ht="15" customHeight="1" x14ac:dyDescent="0.25"/>
    <row r="19" spans="2:30" ht="15" customHeight="1" x14ac:dyDescent="0.25">
      <c r="B19" s="134" t="s">
        <v>1085</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row>
    <row r="20" spans="2:30" ht="15" customHeight="1" x14ac:dyDescent="0.25">
      <c r="B20" s="131"/>
      <c r="C20" s="133"/>
      <c r="D20" s="133"/>
      <c r="E20" s="133"/>
      <c r="F20" s="133"/>
      <c r="G20" s="133"/>
      <c r="H20" s="133"/>
      <c r="I20" s="132"/>
      <c r="J20" s="16"/>
      <c r="K20" s="131"/>
      <c r="L20" s="132"/>
      <c r="M20" s="16"/>
      <c r="N20" s="131"/>
      <c r="O20" s="133"/>
      <c r="P20" s="133"/>
      <c r="Q20" s="133"/>
      <c r="R20" s="133"/>
      <c r="S20" s="133"/>
      <c r="T20" s="133"/>
      <c r="U20" s="132"/>
      <c r="V20" s="16"/>
      <c r="W20" s="155"/>
      <c r="X20" s="156"/>
      <c r="Y20" s="156"/>
      <c r="Z20" s="156"/>
      <c r="AA20" s="156"/>
      <c r="AB20" s="156"/>
      <c r="AC20" s="156"/>
      <c r="AD20" s="157"/>
    </row>
    <row r="21" spans="2:30" ht="15" customHeight="1" x14ac:dyDescent="0.25">
      <c r="B21" s="158" t="s">
        <v>411</v>
      </c>
      <c r="C21" s="158"/>
      <c r="D21" s="158"/>
      <c r="E21" s="158"/>
      <c r="F21" s="158"/>
      <c r="G21" s="158"/>
      <c r="H21" s="158"/>
      <c r="I21" s="158"/>
      <c r="J21" s="16"/>
      <c r="K21" s="158" t="s">
        <v>1086</v>
      </c>
      <c r="L21" s="158"/>
      <c r="M21" s="16"/>
      <c r="N21" s="152" t="s">
        <v>1087</v>
      </c>
      <c r="O21" s="152"/>
      <c r="P21" s="152"/>
      <c r="Q21" s="152"/>
      <c r="R21" s="152"/>
      <c r="S21" s="152"/>
      <c r="T21" s="152"/>
      <c r="U21" s="152"/>
      <c r="V21" s="16"/>
      <c r="W21" s="154" t="s">
        <v>1088</v>
      </c>
      <c r="X21" s="154"/>
      <c r="Y21" s="154"/>
      <c r="Z21" s="154"/>
      <c r="AA21" s="154"/>
      <c r="AB21" s="154"/>
      <c r="AC21" s="154"/>
      <c r="AD21" s="154"/>
    </row>
    <row r="22" spans="2:30" ht="15" customHeight="1" x14ac:dyDescent="0.2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2:30" ht="15" customHeight="1" x14ac:dyDescent="0.25">
      <c r="B23" s="131"/>
      <c r="C23" s="133"/>
      <c r="D23" s="133"/>
      <c r="E23" s="133"/>
      <c r="F23" s="133"/>
      <c r="G23" s="133"/>
      <c r="H23" s="133"/>
      <c r="I23" s="133"/>
      <c r="J23" s="133"/>
      <c r="K23" s="133"/>
      <c r="L23" s="132"/>
      <c r="M23" s="16"/>
      <c r="N23" s="16"/>
      <c r="O23" s="16"/>
      <c r="P23" s="16"/>
      <c r="Q23" s="16"/>
      <c r="R23" s="16"/>
      <c r="S23" s="16"/>
      <c r="T23" s="16"/>
      <c r="U23" s="16"/>
      <c r="V23" s="16"/>
      <c r="W23" s="16"/>
      <c r="X23" s="16"/>
      <c r="Y23" s="16"/>
      <c r="Z23" s="16"/>
      <c r="AA23" s="16"/>
      <c r="AB23" s="16"/>
      <c r="AC23" s="16"/>
      <c r="AD23" s="16"/>
    </row>
    <row r="24" spans="2:30" ht="15" customHeight="1" x14ac:dyDescent="0.25">
      <c r="B24" s="158" t="s">
        <v>1089</v>
      </c>
      <c r="C24" s="158"/>
      <c r="D24" s="158"/>
      <c r="E24" s="158"/>
      <c r="F24" s="158"/>
      <c r="G24" s="158"/>
      <c r="H24" s="158"/>
      <c r="I24" s="158"/>
      <c r="J24" s="158"/>
      <c r="K24" s="158"/>
      <c r="L24" s="158"/>
      <c r="M24" s="16"/>
      <c r="N24" s="16"/>
      <c r="O24" s="16"/>
      <c r="P24" s="16"/>
      <c r="Q24" s="16"/>
      <c r="R24" s="16"/>
      <c r="S24" s="16"/>
      <c r="T24" s="16"/>
      <c r="U24" s="16"/>
      <c r="V24" s="16"/>
      <c r="W24" s="16"/>
      <c r="X24" s="16"/>
      <c r="Y24" s="16"/>
      <c r="Z24" s="16"/>
      <c r="AA24" s="16"/>
      <c r="AB24" s="16"/>
      <c r="AC24" s="16"/>
      <c r="AD24" s="16"/>
    </row>
    <row r="25" spans="2:30" s="17" customFormat="1" ht="15" customHeight="1" x14ac:dyDescent="0.25"/>
    <row r="26" spans="2:30" ht="15" customHeight="1" x14ac:dyDescent="0.25">
      <c r="B26" s="134" t="s">
        <v>1090</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row>
    <row r="27" spans="2:30" ht="15" customHeight="1" x14ac:dyDescent="0.25">
      <c r="B27" s="131"/>
      <c r="C27" s="133"/>
      <c r="D27" s="133"/>
      <c r="E27" s="133"/>
      <c r="F27" s="133"/>
      <c r="G27" s="133"/>
      <c r="H27" s="133"/>
      <c r="I27" s="132"/>
      <c r="J27" s="16"/>
      <c r="K27" s="131"/>
      <c r="L27" s="132"/>
      <c r="M27" s="16"/>
      <c r="N27" s="155"/>
      <c r="O27" s="156"/>
      <c r="P27" s="156"/>
      <c r="Q27" s="156"/>
      <c r="R27" s="156"/>
      <c r="S27" s="156"/>
      <c r="T27" s="156"/>
      <c r="U27" s="157"/>
      <c r="V27" s="16"/>
      <c r="W27" s="155"/>
      <c r="X27" s="156"/>
      <c r="Y27" s="156"/>
      <c r="Z27" s="156"/>
      <c r="AA27" s="156"/>
      <c r="AB27" s="156"/>
      <c r="AC27" s="156"/>
      <c r="AD27" s="157"/>
    </row>
    <row r="28" spans="2:30" ht="15" customHeight="1" x14ac:dyDescent="0.25">
      <c r="B28" s="152" t="s">
        <v>388</v>
      </c>
      <c r="C28" s="152"/>
      <c r="D28" s="152"/>
      <c r="E28" s="152"/>
      <c r="F28" s="152"/>
      <c r="G28" s="152"/>
      <c r="H28" s="152"/>
      <c r="I28" s="152"/>
      <c r="J28" s="16"/>
      <c r="K28" s="158" t="s">
        <v>824</v>
      </c>
      <c r="L28" s="158"/>
      <c r="M28" s="16"/>
      <c r="N28" s="152" t="s">
        <v>825</v>
      </c>
      <c r="O28" s="152"/>
      <c r="P28" s="152"/>
      <c r="Q28" s="152"/>
      <c r="R28" s="152"/>
      <c r="S28" s="152"/>
      <c r="T28" s="152"/>
      <c r="U28" s="152"/>
      <c r="V28" s="16"/>
      <c r="W28" s="154" t="s">
        <v>826</v>
      </c>
      <c r="X28" s="154"/>
      <c r="Y28" s="154"/>
      <c r="Z28" s="154"/>
      <c r="AA28" s="154"/>
      <c r="AB28" s="154"/>
      <c r="AC28" s="154"/>
      <c r="AD28" s="154"/>
    </row>
    <row r="29" spans="2:30" ht="15" customHeight="1" x14ac:dyDescent="0.2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row>
    <row r="30" spans="2:30" ht="15" customHeight="1" x14ac:dyDescent="0.25">
      <c r="B30" s="131"/>
      <c r="C30" s="133"/>
      <c r="D30" s="133"/>
      <c r="E30" s="133"/>
      <c r="F30" s="133"/>
      <c r="G30" s="133"/>
      <c r="H30" s="133"/>
      <c r="I30" s="133"/>
      <c r="J30" s="133"/>
      <c r="K30" s="133"/>
      <c r="L30" s="132"/>
      <c r="M30" s="53"/>
      <c r="N30" s="53"/>
      <c r="O30" s="53"/>
      <c r="P30" s="54"/>
      <c r="Q30" s="54"/>
      <c r="R30" s="54"/>
      <c r="S30" s="54"/>
      <c r="T30" s="54"/>
      <c r="U30" s="54"/>
      <c r="V30" s="54"/>
      <c r="W30" s="53"/>
      <c r="X30" s="54"/>
      <c r="Y30" s="54"/>
      <c r="Z30" s="54"/>
      <c r="AA30" s="54"/>
      <c r="AB30" s="54"/>
      <c r="AC30" s="54"/>
      <c r="AD30" s="54"/>
    </row>
    <row r="31" spans="2:30" ht="15" customHeight="1" x14ac:dyDescent="0.25">
      <c r="B31" s="158" t="s">
        <v>823</v>
      </c>
      <c r="C31" s="158"/>
      <c r="D31" s="158"/>
      <c r="E31" s="158"/>
      <c r="F31" s="158"/>
      <c r="G31" s="158"/>
      <c r="H31" s="158"/>
      <c r="I31" s="158"/>
      <c r="J31" s="158"/>
      <c r="K31" s="158"/>
      <c r="L31" s="158"/>
      <c r="M31" s="53"/>
      <c r="N31" s="53"/>
      <c r="O31" s="53"/>
      <c r="P31" s="54"/>
      <c r="Q31" s="54"/>
      <c r="R31" s="54"/>
      <c r="S31" s="54"/>
      <c r="T31" s="54"/>
      <c r="U31" s="54"/>
      <c r="V31" s="54"/>
      <c r="W31" s="53"/>
      <c r="X31" s="54"/>
      <c r="Y31" s="54"/>
      <c r="Z31" s="54"/>
      <c r="AA31" s="54"/>
      <c r="AB31" s="54"/>
      <c r="AC31" s="54"/>
      <c r="AD31" s="54"/>
    </row>
    <row r="32" spans="2:30" ht="15" customHeight="1" x14ac:dyDescent="0.25"/>
    <row r="33" spans="2:30" ht="15" customHeight="1" x14ac:dyDescent="0.25">
      <c r="B33" s="134" t="s">
        <v>1091</v>
      </c>
      <c r="C33" s="134"/>
      <c r="D33" s="134"/>
      <c r="E33" s="134"/>
      <c r="F33" s="134"/>
      <c r="G33" s="134"/>
      <c r="H33" s="16"/>
      <c r="I33" s="134" t="s">
        <v>602</v>
      </c>
      <c r="J33" s="134"/>
      <c r="K33" s="134"/>
      <c r="L33" s="134"/>
      <c r="M33" s="134"/>
      <c r="N33" s="134"/>
      <c r="O33" s="16"/>
      <c r="P33" s="134" t="s">
        <v>1092</v>
      </c>
      <c r="Q33" s="134"/>
      <c r="R33" s="134"/>
      <c r="S33" s="134"/>
      <c r="T33" s="134"/>
      <c r="U33" s="134"/>
      <c r="V33" s="16"/>
      <c r="W33" s="16"/>
      <c r="X33" s="16"/>
      <c r="Y33" s="16"/>
      <c r="Z33" s="16"/>
      <c r="AA33" s="16"/>
      <c r="AB33" s="16"/>
      <c r="AC33" s="16"/>
      <c r="AD33" s="16"/>
    </row>
    <row r="34" spans="2:30" ht="15" customHeight="1" x14ac:dyDescent="0.25">
      <c r="B34" s="161"/>
      <c r="C34" s="162"/>
      <c r="D34" s="162"/>
      <c r="E34" s="162"/>
      <c r="F34" s="162"/>
      <c r="G34" s="163"/>
      <c r="H34" s="16"/>
      <c r="I34" s="161"/>
      <c r="J34" s="162"/>
      <c r="K34" s="162"/>
      <c r="L34" s="162"/>
      <c r="M34" s="162"/>
      <c r="N34" s="163"/>
      <c r="O34" s="16"/>
      <c r="P34" s="161"/>
      <c r="Q34" s="162"/>
      <c r="R34" s="162"/>
      <c r="S34" s="162"/>
      <c r="T34" s="162"/>
      <c r="U34" s="163"/>
      <c r="V34" s="16"/>
      <c r="W34" s="16"/>
      <c r="X34" s="16"/>
      <c r="Y34" s="16"/>
      <c r="Z34" s="16"/>
      <c r="AA34" s="16"/>
      <c r="AB34" s="16"/>
      <c r="AC34" s="16"/>
      <c r="AD34" s="16"/>
    </row>
    <row r="35" spans="2:30" ht="15" customHeight="1" x14ac:dyDescent="0.25"/>
    <row r="36" spans="2:30" ht="15" customHeight="1" x14ac:dyDescent="0.25">
      <c r="B36" s="134" t="s">
        <v>1202</v>
      </c>
      <c r="C36" s="134"/>
      <c r="D36" s="134"/>
      <c r="E36" s="134"/>
      <c r="F36" s="134"/>
      <c r="G36" s="134"/>
      <c r="H36" s="134"/>
      <c r="I36" s="134"/>
      <c r="J36" s="134"/>
      <c r="K36" s="134"/>
      <c r="L36" s="134"/>
      <c r="M36" s="134"/>
      <c r="N36" s="134"/>
      <c r="O36" s="134"/>
      <c r="P36" s="134"/>
      <c r="Q36" s="134"/>
      <c r="R36" s="134"/>
      <c r="S36" s="134"/>
      <c r="T36" s="134"/>
      <c r="U36" s="159" t="s">
        <v>60</v>
      </c>
      <c r="V36" s="159"/>
      <c r="W36" s="159"/>
      <c r="X36" s="159"/>
      <c r="Y36" s="159"/>
      <c r="Z36" s="159"/>
      <c r="AA36" s="160"/>
      <c r="AB36" s="131"/>
      <c r="AC36" s="133"/>
      <c r="AD36" s="132"/>
    </row>
    <row r="37" spans="2:30" ht="15" customHeight="1" x14ac:dyDescent="0.25"/>
    <row r="38" spans="2:30" ht="15" customHeight="1" x14ac:dyDescent="0.25">
      <c r="B38" s="134" t="s">
        <v>1435</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64"/>
      <c r="AB38" s="131"/>
      <c r="AC38" s="133"/>
      <c r="AD38" s="132"/>
    </row>
    <row r="39" spans="2:30" ht="15" customHeight="1" x14ac:dyDescent="0.25"/>
    <row r="40" spans="2:30" ht="15" customHeight="1" x14ac:dyDescent="0.25">
      <c r="B40" s="129" t="s">
        <v>1358</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6"/>
      <c r="AC40" s="127"/>
      <c r="AD40" s="128"/>
    </row>
    <row r="41" spans="2:30" ht="15" customHeight="1" x14ac:dyDescent="0.25">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6"/>
      <c r="AC41" s="16"/>
      <c r="AD41" s="16"/>
    </row>
    <row r="42" spans="2:30" ht="15" customHeight="1" x14ac:dyDescent="0.25"/>
    <row r="43" spans="2:30" ht="15" customHeight="1" x14ac:dyDescent="0.25">
      <c r="C43" s="130" t="s">
        <v>1361</v>
      </c>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73"/>
      <c r="AB43" s="73"/>
      <c r="AC43" s="72"/>
      <c r="AD43" s="72"/>
    </row>
    <row r="44" spans="2:30" ht="15" customHeight="1" x14ac:dyDescent="0.25">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row>
    <row r="45" spans="2:30" ht="15" customHeight="1" x14ac:dyDescent="0.25">
      <c r="C45" s="123"/>
      <c r="D45" s="124"/>
      <c r="E45" s="124"/>
      <c r="F45" s="124"/>
      <c r="G45" s="124"/>
      <c r="H45" s="124"/>
      <c r="I45" s="124"/>
      <c r="J45" s="124"/>
      <c r="K45" s="124"/>
      <c r="L45" s="124"/>
      <c r="M45" s="124"/>
      <c r="N45" s="124"/>
      <c r="O45" s="124"/>
      <c r="P45" s="124"/>
      <c r="Q45" s="124"/>
      <c r="R45" s="124"/>
      <c r="S45" s="124"/>
      <c r="T45" s="124"/>
      <c r="U45" s="125"/>
      <c r="V45" s="72"/>
      <c r="W45" s="72"/>
      <c r="X45" s="72"/>
      <c r="Y45" s="72"/>
      <c r="Z45" s="72"/>
      <c r="AA45" s="72"/>
      <c r="AB45" s="72"/>
      <c r="AC45" s="72"/>
      <c r="AD45" s="72"/>
    </row>
    <row r="46" spans="2:30" ht="15" customHeight="1" x14ac:dyDescent="0.25">
      <c r="C46" s="121" t="s">
        <v>1362</v>
      </c>
      <c r="D46" s="121"/>
      <c r="E46" s="121"/>
      <c r="F46" s="121"/>
      <c r="G46" s="121"/>
      <c r="H46" s="121"/>
      <c r="I46" s="121"/>
      <c r="J46" s="121"/>
      <c r="K46" s="121"/>
      <c r="L46" s="72"/>
      <c r="M46" s="72"/>
      <c r="N46" s="72"/>
      <c r="O46" s="72"/>
      <c r="P46" s="72"/>
      <c r="Q46" s="72"/>
      <c r="R46" s="72"/>
      <c r="S46" s="72"/>
      <c r="T46" s="72"/>
      <c r="U46" s="72"/>
      <c r="V46" s="72"/>
      <c r="W46" s="72"/>
      <c r="X46" s="72"/>
      <c r="Y46" s="72"/>
      <c r="Z46" s="72"/>
      <c r="AA46" s="72"/>
      <c r="AB46" s="72"/>
      <c r="AC46" s="72"/>
      <c r="AD46" s="72"/>
    </row>
    <row r="47" spans="2:30" ht="15" customHeight="1" x14ac:dyDescent="0.25">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row>
    <row r="48" spans="2:30" ht="15" customHeight="1" x14ac:dyDescent="0.25">
      <c r="C48" s="123"/>
      <c r="D48" s="124"/>
      <c r="E48" s="124"/>
      <c r="F48" s="124"/>
      <c r="G48" s="124"/>
      <c r="H48" s="124"/>
      <c r="I48" s="124"/>
      <c r="J48" s="124"/>
      <c r="K48" s="124"/>
      <c r="L48" s="124"/>
      <c r="M48" s="124"/>
      <c r="N48" s="124"/>
      <c r="O48" s="125"/>
      <c r="P48" s="72"/>
      <c r="Q48" s="123"/>
      <c r="R48" s="124"/>
      <c r="S48" s="125"/>
      <c r="T48" s="72"/>
      <c r="U48" s="123"/>
      <c r="V48" s="124"/>
      <c r="W48" s="124"/>
      <c r="X48" s="124"/>
      <c r="Y48" s="125"/>
      <c r="Z48" s="72"/>
      <c r="AA48" s="72"/>
      <c r="AB48" s="72"/>
      <c r="AC48" s="72"/>
      <c r="AD48" s="72"/>
    </row>
    <row r="49" spans="2:30" ht="15" customHeight="1" x14ac:dyDescent="0.25">
      <c r="C49" s="121" t="s">
        <v>1363</v>
      </c>
      <c r="D49" s="121"/>
      <c r="E49" s="121"/>
      <c r="F49" s="121"/>
      <c r="G49" s="121"/>
      <c r="H49" s="121"/>
      <c r="I49" s="121"/>
      <c r="J49" s="121"/>
      <c r="K49" s="121"/>
      <c r="L49" s="121"/>
      <c r="M49" s="121"/>
      <c r="N49" s="121"/>
      <c r="O49" s="121"/>
      <c r="P49" s="72"/>
      <c r="Q49" s="121" t="s">
        <v>1364</v>
      </c>
      <c r="R49" s="121"/>
      <c r="S49" s="121"/>
      <c r="T49" s="72"/>
      <c r="U49" s="121" t="s">
        <v>1365</v>
      </c>
      <c r="V49" s="121"/>
      <c r="W49" s="121"/>
      <c r="X49" s="121"/>
      <c r="Y49" s="121"/>
      <c r="Z49" s="72"/>
      <c r="AA49" s="72"/>
      <c r="AB49" s="72"/>
      <c r="AC49" s="72"/>
      <c r="AD49" s="72"/>
    </row>
    <row r="50" spans="2:30" ht="15" customHeight="1" x14ac:dyDescent="0.25">
      <c r="C50" s="73"/>
      <c r="D50" s="73"/>
      <c r="E50" s="73"/>
      <c r="F50" s="73"/>
      <c r="G50" s="73"/>
      <c r="H50" s="73"/>
      <c r="I50" s="73"/>
      <c r="J50" s="73"/>
      <c r="K50" s="73"/>
      <c r="L50" s="73"/>
      <c r="M50" s="73"/>
      <c r="N50" s="73"/>
      <c r="O50" s="73"/>
      <c r="P50" s="72"/>
      <c r="Q50" s="73"/>
      <c r="R50" s="73"/>
      <c r="S50" s="73"/>
      <c r="T50" s="72"/>
      <c r="U50" s="73"/>
      <c r="V50" s="73"/>
      <c r="W50" s="73"/>
      <c r="X50" s="73"/>
      <c r="Y50" s="73"/>
      <c r="Z50" s="72"/>
      <c r="AA50" s="72"/>
      <c r="AB50" s="72"/>
      <c r="AC50" s="72"/>
      <c r="AD50" s="72"/>
    </row>
    <row r="51" spans="2:30" ht="15" customHeight="1" x14ac:dyDescent="0.25">
      <c r="C51" s="118"/>
      <c r="D51" s="119"/>
      <c r="E51" s="119"/>
      <c r="F51" s="119"/>
      <c r="G51" s="119"/>
      <c r="H51" s="119"/>
      <c r="I51" s="119"/>
      <c r="J51" s="119"/>
      <c r="K51" s="119"/>
      <c r="L51" s="119"/>
      <c r="M51" s="119"/>
      <c r="N51" s="119"/>
      <c r="O51" s="119"/>
      <c r="P51" s="119"/>
      <c r="Q51" s="119"/>
      <c r="R51" s="119"/>
      <c r="S51" s="119"/>
      <c r="T51" s="119"/>
      <c r="U51" s="120"/>
      <c r="V51" s="73"/>
      <c r="W51" s="118"/>
      <c r="X51" s="119"/>
      <c r="Y51" s="119"/>
      <c r="Z51" s="119"/>
      <c r="AA51" s="119"/>
      <c r="AB51" s="119"/>
      <c r="AC51" s="119"/>
      <c r="AD51" s="120"/>
    </row>
    <row r="52" spans="2:30" ht="15" customHeight="1" x14ac:dyDescent="0.25">
      <c r="C52" s="121" t="s">
        <v>1366</v>
      </c>
      <c r="D52" s="121"/>
      <c r="E52" s="121"/>
      <c r="F52" s="121"/>
      <c r="G52" s="121"/>
      <c r="H52" s="121"/>
      <c r="I52" s="121"/>
      <c r="J52" s="121"/>
      <c r="K52" s="121"/>
      <c r="L52" s="121"/>
      <c r="M52" s="121"/>
      <c r="N52" s="121"/>
      <c r="O52" s="121"/>
      <c r="P52" s="121"/>
      <c r="Q52" s="121"/>
      <c r="R52" s="121"/>
      <c r="S52" s="121"/>
      <c r="T52" s="121"/>
      <c r="U52" s="121"/>
      <c r="V52" s="73"/>
      <c r="W52" s="122" t="s">
        <v>1367</v>
      </c>
      <c r="X52" s="122"/>
      <c r="Y52" s="122"/>
      <c r="Z52" s="122"/>
      <c r="AA52" s="122"/>
      <c r="AB52" s="122"/>
      <c r="AC52" s="122"/>
      <c r="AD52" s="122"/>
    </row>
    <row r="53" spans="2:30" ht="15" customHeight="1" x14ac:dyDescent="0.25">
      <c r="C53" s="73"/>
      <c r="D53" s="73"/>
      <c r="E53" s="73"/>
      <c r="F53" s="73"/>
      <c r="G53" s="73"/>
      <c r="H53" s="73"/>
      <c r="I53" s="73"/>
      <c r="J53" s="73"/>
      <c r="K53" s="73"/>
      <c r="L53" s="73"/>
      <c r="M53" s="73"/>
      <c r="N53" s="73"/>
      <c r="O53" s="73"/>
      <c r="P53" s="72"/>
      <c r="Q53" s="73"/>
      <c r="R53" s="73"/>
      <c r="S53" s="73"/>
      <c r="T53" s="72"/>
      <c r="U53" s="73"/>
      <c r="V53" s="73"/>
      <c r="W53" s="73"/>
      <c r="X53" s="73"/>
      <c r="Y53" s="73"/>
      <c r="Z53" s="72"/>
      <c r="AA53" s="72"/>
      <c r="AB53" s="72"/>
      <c r="AC53" s="72"/>
      <c r="AD53" s="72"/>
    </row>
    <row r="54" spans="2:30" ht="15" customHeight="1" x14ac:dyDescent="0.25">
      <c r="C54" s="118"/>
      <c r="D54" s="119"/>
      <c r="E54" s="119"/>
      <c r="F54" s="119"/>
      <c r="G54" s="119"/>
      <c r="H54" s="119"/>
      <c r="I54" s="119"/>
      <c r="J54" s="119"/>
      <c r="K54" s="119"/>
      <c r="L54" s="119"/>
      <c r="M54" s="119"/>
      <c r="N54" s="119"/>
      <c r="O54" s="119"/>
      <c r="P54" s="119"/>
      <c r="Q54" s="119"/>
      <c r="R54" s="119"/>
      <c r="S54" s="119"/>
      <c r="T54" s="119"/>
      <c r="U54" s="120"/>
      <c r="V54" s="73"/>
      <c r="W54" s="73"/>
      <c r="X54" s="73"/>
      <c r="Y54" s="73"/>
      <c r="Z54" s="72"/>
      <c r="AA54" s="72"/>
      <c r="AB54" s="72"/>
      <c r="AC54" s="72"/>
      <c r="AD54" s="72"/>
    </row>
    <row r="55" spans="2:30" ht="15" customHeight="1" x14ac:dyDescent="0.25">
      <c r="C55" s="121" t="s">
        <v>1368</v>
      </c>
      <c r="D55" s="121"/>
      <c r="E55" s="121"/>
      <c r="F55" s="121"/>
      <c r="G55" s="121"/>
      <c r="H55" s="121"/>
      <c r="I55" s="121"/>
      <c r="J55" s="121"/>
      <c r="K55" s="121"/>
      <c r="L55" s="121"/>
      <c r="M55" s="121"/>
      <c r="N55" s="121"/>
      <c r="O55" s="121"/>
      <c r="P55" s="121"/>
      <c r="Q55" s="121"/>
      <c r="R55" s="121"/>
      <c r="S55" s="121"/>
      <c r="T55" s="121"/>
      <c r="U55" s="121"/>
      <c r="V55" s="72"/>
      <c r="W55" s="72"/>
      <c r="X55" s="72"/>
      <c r="Y55" s="72"/>
      <c r="Z55" s="72"/>
      <c r="AA55" s="72"/>
      <c r="AB55" s="72"/>
      <c r="AC55" s="72"/>
      <c r="AD55" s="72"/>
    </row>
    <row r="56" spans="2:30" ht="15" customHeight="1" x14ac:dyDescent="0.25"/>
    <row r="57" spans="2:30" ht="15" customHeight="1" x14ac:dyDescent="0.25">
      <c r="B57" s="129" t="s">
        <v>1357</v>
      </c>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31"/>
      <c r="AC57" s="133"/>
      <c r="AD57" s="132"/>
    </row>
    <row r="58" spans="2:30" ht="15" customHeight="1" x14ac:dyDescent="0.25">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6"/>
      <c r="AC58" s="16"/>
      <c r="AD58" s="16"/>
    </row>
    <row r="59" spans="2:30" ht="15" customHeight="1" thickBot="1" x14ac:dyDescent="0.3">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row>
    <row r="60" spans="2:30" ht="15" customHeight="1" thickBot="1" x14ac:dyDescent="0.3">
      <c r="B60" s="172" t="s">
        <v>590</v>
      </c>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row>
    <row r="61" spans="2:30" ht="15" customHeight="1" x14ac:dyDescent="0.25"/>
    <row r="62" spans="2:30" ht="15" customHeight="1" x14ac:dyDescent="0.25">
      <c r="B62" s="134" t="s">
        <v>591</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1"/>
      <c r="AC62" s="133"/>
      <c r="AD62" s="132"/>
    </row>
    <row r="63" spans="2:30" ht="15" customHeight="1" x14ac:dyDescent="0.25"/>
    <row r="64" spans="2:30" ht="15" customHeight="1" x14ac:dyDescent="0.25">
      <c r="B64" s="141" t="s">
        <v>592</v>
      </c>
      <c r="C64" s="141"/>
      <c r="D64" s="141"/>
      <c r="E64" s="141"/>
      <c r="F64" s="141"/>
      <c r="G64" s="141"/>
      <c r="H64" s="141"/>
      <c r="I64" s="141"/>
      <c r="J64" s="141"/>
      <c r="K64" s="141"/>
      <c r="L64" s="141"/>
      <c r="M64" s="141"/>
      <c r="N64" s="141"/>
      <c r="O64" s="141"/>
      <c r="P64" s="141"/>
      <c r="Q64" s="141"/>
      <c r="R64" s="141"/>
      <c r="S64" s="141"/>
      <c r="U64" s="141" t="s">
        <v>593</v>
      </c>
      <c r="V64" s="141"/>
      <c r="W64" s="141"/>
      <c r="X64" s="141"/>
      <c r="Y64" s="141"/>
      <c r="Z64" s="141"/>
      <c r="AA64" s="141"/>
      <c r="AB64" s="141"/>
      <c r="AC64" s="141"/>
      <c r="AD64" s="141"/>
    </row>
    <row r="65" spans="2:30" ht="15" customHeight="1" x14ac:dyDescent="0.25">
      <c r="B65" s="143"/>
      <c r="C65" s="144"/>
      <c r="D65" s="144"/>
      <c r="E65" s="144"/>
      <c r="F65" s="144"/>
      <c r="G65" s="144"/>
      <c r="H65" s="144"/>
      <c r="I65" s="144"/>
      <c r="J65" s="144"/>
      <c r="K65" s="144"/>
      <c r="L65" s="144"/>
      <c r="M65" s="144"/>
      <c r="N65" s="144"/>
      <c r="O65" s="144"/>
      <c r="P65" s="144"/>
      <c r="Q65" s="144"/>
      <c r="R65" s="144"/>
      <c r="S65" s="145"/>
      <c r="U65" s="143"/>
      <c r="V65" s="144"/>
      <c r="W65" s="144"/>
      <c r="X65" s="144"/>
      <c r="Y65" s="144"/>
      <c r="Z65" s="144"/>
      <c r="AA65" s="144"/>
      <c r="AB65" s="144"/>
      <c r="AC65" s="144"/>
      <c r="AD65" s="145"/>
    </row>
    <row r="66" spans="2:30" ht="15" customHeight="1" x14ac:dyDescent="0.25"/>
    <row r="67" spans="2:30" ht="15" customHeight="1" x14ac:dyDescent="0.25">
      <c r="B67" s="142" t="s">
        <v>594</v>
      </c>
      <c r="C67" s="142"/>
      <c r="D67" s="142"/>
      <c r="E67" s="142"/>
      <c r="F67" s="142"/>
      <c r="G67" s="142"/>
      <c r="H67" s="142"/>
      <c r="I67" s="142"/>
      <c r="J67" s="142"/>
      <c r="K67" s="142"/>
      <c r="L67" s="142"/>
      <c r="M67" s="142"/>
      <c r="N67" s="142"/>
      <c r="O67" s="142"/>
      <c r="P67" s="142"/>
      <c r="Q67" s="142"/>
      <c r="R67" s="142"/>
      <c r="S67" s="142"/>
      <c r="U67" s="141" t="s">
        <v>599</v>
      </c>
      <c r="V67" s="141"/>
      <c r="W67" s="141"/>
      <c r="X67" s="141"/>
      <c r="Y67" s="141"/>
      <c r="Z67" s="141"/>
      <c r="AA67" s="141"/>
      <c r="AB67" s="141"/>
      <c r="AC67" s="141"/>
      <c r="AD67" s="141"/>
    </row>
    <row r="68" spans="2:30" ht="15" customHeight="1" x14ac:dyDescent="0.25">
      <c r="B68" s="143"/>
      <c r="C68" s="144"/>
      <c r="D68" s="144"/>
      <c r="E68" s="144"/>
      <c r="F68" s="144"/>
      <c r="G68" s="144"/>
      <c r="H68" s="144"/>
      <c r="I68" s="144"/>
      <c r="J68" s="144"/>
      <c r="K68" s="144"/>
      <c r="L68" s="144"/>
      <c r="M68" s="144"/>
      <c r="N68" s="144"/>
      <c r="O68" s="144"/>
      <c r="P68" s="144"/>
      <c r="Q68" s="144"/>
      <c r="R68" s="144"/>
      <c r="S68" s="145"/>
      <c r="U68" s="149"/>
      <c r="V68" s="150"/>
      <c r="W68" s="150"/>
      <c r="X68" s="150"/>
      <c r="Y68" s="150"/>
      <c r="Z68" s="150"/>
      <c r="AA68" s="150"/>
      <c r="AB68" s="150"/>
      <c r="AC68" s="150"/>
      <c r="AD68" s="151"/>
    </row>
    <row r="69" spans="2:30" ht="15" customHeight="1" x14ac:dyDescent="0.25">
      <c r="B69" s="135" t="s">
        <v>595</v>
      </c>
      <c r="C69" s="135"/>
      <c r="D69" s="135"/>
      <c r="E69" s="135"/>
      <c r="F69" s="135"/>
      <c r="G69" s="135"/>
      <c r="H69" s="135"/>
      <c r="I69" s="135"/>
      <c r="J69" s="135"/>
      <c r="K69" s="135"/>
      <c r="L69" s="135"/>
      <c r="M69" s="135"/>
      <c r="N69" s="135"/>
      <c r="O69" s="135"/>
      <c r="P69" s="135"/>
      <c r="Q69" s="135"/>
      <c r="R69" s="135"/>
      <c r="S69" s="135"/>
      <c r="U69" s="136" t="s">
        <v>600</v>
      </c>
      <c r="V69" s="136"/>
      <c r="W69" s="136"/>
      <c r="X69" s="136"/>
      <c r="Y69" s="136"/>
      <c r="Z69" s="136"/>
      <c r="AA69" s="136"/>
      <c r="AB69" s="136"/>
      <c r="AC69" s="136"/>
      <c r="AD69" s="136"/>
    </row>
    <row r="70" spans="2:30" ht="15" customHeight="1" x14ac:dyDescent="0.25">
      <c r="B70" s="18"/>
      <c r="C70" s="18"/>
      <c r="D70" s="18"/>
      <c r="E70" s="18"/>
      <c r="F70" s="18"/>
      <c r="G70" s="18"/>
      <c r="H70" s="18"/>
      <c r="I70" s="18"/>
      <c r="J70" s="18"/>
      <c r="K70" s="18"/>
      <c r="L70" s="18"/>
      <c r="M70" s="18"/>
      <c r="N70" s="18"/>
      <c r="O70" s="18"/>
      <c r="P70" s="18"/>
      <c r="Q70" s="18"/>
      <c r="R70" s="18"/>
      <c r="S70" s="18"/>
      <c r="U70" s="19"/>
      <c r="V70" s="19"/>
      <c r="W70" s="19"/>
      <c r="X70" s="19"/>
      <c r="Y70" s="19"/>
      <c r="Z70" s="19"/>
      <c r="AA70" s="19"/>
      <c r="AB70" s="19"/>
      <c r="AC70" s="19"/>
      <c r="AD70" s="19"/>
    </row>
    <row r="71" spans="2:30" ht="15" customHeight="1" x14ac:dyDescent="0.25">
      <c r="B71" s="137"/>
      <c r="C71" s="138"/>
      <c r="D71" s="138"/>
      <c r="E71" s="138"/>
      <c r="F71" s="138"/>
      <c r="G71" s="138"/>
      <c r="H71" s="138"/>
      <c r="I71" s="138"/>
      <c r="J71" s="138"/>
      <c r="K71" s="139"/>
      <c r="L71" s="19"/>
      <c r="M71" s="137"/>
      <c r="N71" s="139"/>
      <c r="O71" s="19"/>
      <c r="P71" s="146"/>
      <c r="Q71" s="147"/>
      <c r="R71" s="147"/>
      <c r="S71" s="148"/>
      <c r="U71" s="149"/>
      <c r="V71" s="150"/>
      <c r="W71" s="150"/>
      <c r="X71" s="150"/>
      <c r="Y71" s="150"/>
      <c r="Z71" s="150"/>
      <c r="AA71" s="150"/>
      <c r="AB71" s="150"/>
      <c r="AC71" s="150"/>
      <c r="AD71" s="151"/>
    </row>
    <row r="72" spans="2:30" ht="15" customHeight="1" x14ac:dyDescent="0.25">
      <c r="B72" s="135" t="s">
        <v>596</v>
      </c>
      <c r="C72" s="135"/>
      <c r="D72" s="135"/>
      <c r="E72" s="135"/>
      <c r="F72" s="135"/>
      <c r="G72" s="135"/>
      <c r="H72" s="135"/>
      <c r="I72" s="135"/>
      <c r="J72" s="135"/>
      <c r="K72" s="135"/>
      <c r="L72" s="52"/>
      <c r="M72" s="135" t="s">
        <v>597</v>
      </c>
      <c r="N72" s="135"/>
      <c r="O72" s="52"/>
      <c r="P72" s="135" t="s">
        <v>933</v>
      </c>
      <c r="Q72" s="135"/>
      <c r="R72" s="135"/>
      <c r="S72" s="135"/>
      <c r="U72" s="136" t="s">
        <v>601</v>
      </c>
      <c r="V72" s="136"/>
      <c r="W72" s="136"/>
      <c r="X72" s="136"/>
      <c r="Y72" s="136"/>
      <c r="Z72" s="136"/>
      <c r="AA72" s="136"/>
      <c r="AB72" s="136"/>
      <c r="AC72" s="136"/>
      <c r="AD72" s="136"/>
    </row>
    <row r="73" spans="2:30" ht="15" customHeight="1" x14ac:dyDescent="0.25">
      <c r="B73" s="19"/>
      <c r="C73" s="19"/>
      <c r="D73" s="19"/>
      <c r="E73" s="19"/>
      <c r="F73" s="19"/>
      <c r="G73" s="19"/>
      <c r="H73" s="19"/>
      <c r="I73" s="19"/>
      <c r="J73" s="19"/>
      <c r="K73" s="19"/>
      <c r="L73" s="19"/>
      <c r="M73" s="19"/>
      <c r="N73" s="19"/>
      <c r="O73" s="19"/>
      <c r="P73" s="19"/>
      <c r="Q73" s="19"/>
      <c r="R73" s="19"/>
      <c r="S73" s="19"/>
    </row>
    <row r="74" spans="2:30" ht="15" customHeight="1" x14ac:dyDescent="0.25">
      <c r="B74" s="143"/>
      <c r="C74" s="144"/>
      <c r="D74" s="144"/>
      <c r="E74" s="144"/>
      <c r="F74" s="144"/>
      <c r="G74" s="144"/>
      <c r="H74" s="145"/>
      <c r="I74" s="19"/>
      <c r="J74" s="19"/>
      <c r="K74" s="19"/>
      <c r="L74" s="19"/>
      <c r="M74" s="19"/>
      <c r="N74" s="19"/>
      <c r="O74" s="19"/>
      <c r="P74" s="19"/>
      <c r="Q74" s="19"/>
      <c r="R74" s="19"/>
      <c r="S74" s="19"/>
    </row>
    <row r="75" spans="2:30" ht="15" customHeight="1" x14ac:dyDescent="0.25">
      <c r="B75" s="136" t="s">
        <v>598</v>
      </c>
      <c r="C75" s="136"/>
      <c r="D75" s="136"/>
      <c r="E75" s="136"/>
      <c r="F75" s="136"/>
      <c r="G75" s="136"/>
      <c r="H75" s="136"/>
      <c r="I75" s="19"/>
      <c r="J75" s="19"/>
      <c r="K75" s="19"/>
      <c r="L75" s="19"/>
      <c r="M75" s="19"/>
      <c r="N75" s="19"/>
      <c r="O75" s="19"/>
      <c r="P75" s="19"/>
      <c r="Q75" s="19"/>
      <c r="R75" s="19"/>
      <c r="S75" s="19"/>
    </row>
    <row r="76" spans="2:30" ht="15" customHeight="1" x14ac:dyDescent="0.25"/>
    <row r="77" spans="2:30" ht="15" customHeight="1" x14ac:dyDescent="0.25">
      <c r="B77" s="141" t="s">
        <v>2</v>
      </c>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row>
    <row r="78" spans="2:30" ht="15" customHeight="1" x14ac:dyDescent="0.25">
      <c r="B78" s="137"/>
      <c r="C78" s="138"/>
      <c r="D78" s="138"/>
      <c r="E78" s="138"/>
      <c r="F78" s="138"/>
      <c r="G78" s="138"/>
      <c r="H78" s="138"/>
      <c r="I78" s="139"/>
      <c r="J78" s="19"/>
      <c r="K78" s="137"/>
      <c r="L78" s="139"/>
      <c r="M78" s="19"/>
      <c r="N78" s="137"/>
      <c r="O78" s="138"/>
      <c r="P78" s="138"/>
      <c r="Q78" s="138"/>
      <c r="R78" s="138"/>
      <c r="S78" s="138"/>
      <c r="T78" s="138"/>
      <c r="U78" s="139"/>
      <c r="V78" s="19"/>
      <c r="W78" s="137"/>
      <c r="X78" s="138"/>
      <c r="Y78" s="138"/>
      <c r="Z78" s="138"/>
      <c r="AA78" s="138"/>
      <c r="AB78" s="138"/>
      <c r="AC78" s="138"/>
      <c r="AD78" s="139"/>
    </row>
    <row r="79" spans="2:30" ht="15" customHeight="1" x14ac:dyDescent="0.25">
      <c r="B79" s="52" t="s">
        <v>390</v>
      </c>
      <c r="C79" s="52"/>
      <c r="D79" s="52"/>
      <c r="E79" s="52"/>
      <c r="F79" s="52"/>
      <c r="G79" s="52"/>
      <c r="H79" s="52"/>
      <c r="I79" s="52"/>
      <c r="J79" s="52"/>
      <c r="K79" s="140" t="s">
        <v>828</v>
      </c>
      <c r="L79" s="140"/>
      <c r="M79" s="52"/>
      <c r="N79" s="140" t="s">
        <v>829</v>
      </c>
      <c r="O79" s="140"/>
      <c r="P79" s="140"/>
      <c r="Q79" s="140"/>
      <c r="R79" s="140"/>
      <c r="S79" s="140"/>
      <c r="T79" s="140"/>
      <c r="U79" s="140"/>
      <c r="V79" s="52"/>
      <c r="W79" s="140" t="s">
        <v>830</v>
      </c>
      <c r="X79" s="140"/>
      <c r="Y79" s="140"/>
      <c r="Z79" s="140"/>
      <c r="AA79" s="140"/>
      <c r="AB79" s="140"/>
      <c r="AC79" s="140"/>
      <c r="AD79" s="140"/>
    </row>
    <row r="80" spans="2:30" ht="15" customHeight="1" x14ac:dyDescent="0.25">
      <c r="B80" s="52"/>
      <c r="C80" s="52"/>
      <c r="D80" s="52"/>
      <c r="E80" s="52"/>
      <c r="F80" s="52"/>
      <c r="G80" s="52"/>
      <c r="H80" s="18"/>
      <c r="I80" s="52"/>
      <c r="J80" s="52"/>
      <c r="K80" s="52"/>
      <c r="L80" s="52"/>
      <c r="M80" s="52"/>
      <c r="N80" s="52"/>
      <c r="O80" s="18"/>
      <c r="P80" s="20"/>
      <c r="Q80" s="20"/>
      <c r="R80" s="20"/>
      <c r="S80" s="20"/>
      <c r="T80" s="20"/>
      <c r="U80" s="20"/>
      <c r="V80" s="20"/>
      <c r="W80" s="18"/>
      <c r="X80" s="20"/>
      <c r="Y80" s="20"/>
      <c r="Z80" s="20"/>
      <c r="AA80" s="20"/>
      <c r="AB80" s="20"/>
      <c r="AC80" s="20"/>
      <c r="AD80" s="20"/>
    </row>
    <row r="81" spans="2:30" ht="15" customHeight="1" x14ac:dyDescent="0.25">
      <c r="B81" s="137"/>
      <c r="C81" s="138"/>
      <c r="D81" s="138"/>
      <c r="E81" s="138"/>
      <c r="F81" s="138"/>
      <c r="G81" s="138"/>
      <c r="H81" s="138"/>
      <c r="I81" s="138"/>
      <c r="J81" s="138"/>
      <c r="K81" s="138"/>
      <c r="L81" s="139"/>
      <c r="M81" s="52"/>
      <c r="N81" s="52"/>
      <c r="O81" s="18"/>
      <c r="P81" s="20"/>
      <c r="Q81" s="20"/>
      <c r="R81" s="20"/>
      <c r="S81" s="20"/>
      <c r="T81" s="20"/>
      <c r="U81" s="20"/>
      <c r="V81" s="20"/>
      <c r="W81" s="18"/>
      <c r="X81" s="20"/>
      <c r="Y81" s="20"/>
      <c r="Z81" s="20"/>
      <c r="AA81" s="20"/>
      <c r="AB81" s="20"/>
      <c r="AC81" s="20"/>
      <c r="AD81" s="20"/>
    </row>
    <row r="82" spans="2:30" ht="15" customHeight="1" x14ac:dyDescent="0.25">
      <c r="B82" s="140" t="s">
        <v>827</v>
      </c>
      <c r="C82" s="140"/>
      <c r="D82" s="140"/>
      <c r="E82" s="140"/>
      <c r="F82" s="140"/>
      <c r="G82" s="140"/>
      <c r="H82" s="140"/>
      <c r="I82" s="140"/>
      <c r="J82" s="140"/>
      <c r="K82" s="140"/>
      <c r="L82" s="140"/>
      <c r="M82" s="52"/>
      <c r="N82" s="52"/>
      <c r="O82" s="18"/>
      <c r="P82" s="20"/>
      <c r="Q82" s="20"/>
      <c r="R82" s="20"/>
      <c r="S82" s="20"/>
      <c r="T82" s="20"/>
      <c r="U82" s="20"/>
      <c r="V82" s="20"/>
      <c r="W82" s="18"/>
      <c r="X82" s="20"/>
      <c r="Y82" s="20"/>
      <c r="Z82" s="20"/>
      <c r="AA82" s="20"/>
      <c r="AB82" s="20"/>
      <c r="AC82" s="20"/>
      <c r="AD82" s="20"/>
    </row>
    <row r="83" spans="2:30" ht="15" customHeight="1" x14ac:dyDescent="0.25"/>
    <row r="84" spans="2:30" ht="15" customHeight="1" x14ac:dyDescent="0.25">
      <c r="B84" s="141" t="s">
        <v>602</v>
      </c>
      <c r="C84" s="141"/>
      <c r="D84" s="141"/>
      <c r="E84" s="141"/>
      <c r="F84" s="141"/>
      <c r="G84" s="141"/>
    </row>
    <row r="85" spans="2:30" ht="15" customHeight="1" x14ac:dyDescent="0.25">
      <c r="B85" s="143"/>
      <c r="C85" s="144"/>
      <c r="D85" s="144"/>
      <c r="E85" s="144"/>
      <c r="F85" s="144"/>
      <c r="G85" s="145"/>
    </row>
    <row r="86" spans="2:30" ht="15" customHeight="1" thickBot="1" x14ac:dyDescent="0.3"/>
    <row r="87" spans="2:30" ht="15" customHeight="1" thickBot="1" x14ac:dyDescent="0.3">
      <c r="B87" s="172" t="s">
        <v>934</v>
      </c>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row>
    <row r="88" spans="2:30" ht="15" customHeight="1" x14ac:dyDescent="0.25"/>
    <row r="89" spans="2:30" ht="15" customHeight="1" x14ac:dyDescent="0.25">
      <c r="B89" s="134" t="s">
        <v>948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row>
    <row r="90" spans="2:30" ht="15" customHeight="1" x14ac:dyDescent="0.25">
      <c r="B90" s="131"/>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2"/>
    </row>
    <row r="91" spans="2:30" ht="15" customHeight="1" x14ac:dyDescent="0.25"/>
    <row r="92" spans="2:30" ht="15" customHeight="1" x14ac:dyDescent="0.25">
      <c r="B92" s="134" t="s">
        <v>0</v>
      </c>
      <c r="C92" s="134"/>
      <c r="D92" s="134"/>
      <c r="E92" s="134"/>
      <c r="F92" s="134"/>
      <c r="G92" s="134"/>
      <c r="H92" s="134"/>
      <c r="I92" s="134"/>
      <c r="J92" s="134"/>
      <c r="K92" s="134"/>
      <c r="L92" s="134"/>
      <c r="M92" s="134"/>
      <c r="N92" s="134"/>
      <c r="O92" s="134"/>
      <c r="P92" s="134"/>
      <c r="Q92" s="134"/>
      <c r="R92" s="134"/>
      <c r="S92" s="134"/>
      <c r="U92" s="134" t="s">
        <v>1</v>
      </c>
      <c r="V92" s="134"/>
      <c r="W92" s="134"/>
      <c r="X92" s="134"/>
      <c r="Y92" s="134"/>
      <c r="Z92" s="134"/>
      <c r="AA92" s="134"/>
      <c r="AB92" s="134"/>
      <c r="AC92" s="134"/>
      <c r="AD92" s="134"/>
    </row>
    <row r="93" spans="2:30" ht="15" customHeight="1" x14ac:dyDescent="0.25">
      <c r="B93" s="131"/>
      <c r="C93" s="133"/>
      <c r="D93" s="133"/>
      <c r="E93" s="133"/>
      <c r="F93" s="133"/>
      <c r="G93" s="133"/>
      <c r="H93" s="133"/>
      <c r="I93" s="133"/>
      <c r="J93" s="133"/>
      <c r="K93" s="133"/>
      <c r="L93" s="133"/>
      <c r="M93" s="133"/>
      <c r="N93" s="133"/>
      <c r="O93" s="133"/>
      <c r="P93" s="133"/>
      <c r="Q93" s="133"/>
      <c r="R93" s="133"/>
      <c r="S93" s="132"/>
      <c r="U93" s="173"/>
      <c r="V93" s="174"/>
      <c r="W93" s="174"/>
      <c r="X93" s="174"/>
      <c r="Y93" s="174"/>
      <c r="Z93" s="174"/>
      <c r="AA93" s="174"/>
      <c r="AB93" s="174"/>
      <c r="AC93" s="174"/>
      <c r="AD93" s="175"/>
    </row>
    <row r="94" spans="2:30" ht="15" customHeight="1" x14ac:dyDescent="0.25">
      <c r="B94" s="152" t="s">
        <v>382</v>
      </c>
      <c r="C94" s="152"/>
      <c r="D94" s="152"/>
      <c r="E94" s="152"/>
      <c r="F94" s="152"/>
      <c r="G94" s="152"/>
      <c r="H94" s="152"/>
      <c r="I94" s="152"/>
      <c r="J94" s="152"/>
      <c r="K94" s="152"/>
      <c r="L94" s="152"/>
      <c r="M94" s="152"/>
      <c r="N94" s="152"/>
      <c r="O94" s="152"/>
      <c r="P94" s="152"/>
      <c r="Q94" s="152"/>
      <c r="R94" s="152"/>
      <c r="S94" s="152"/>
      <c r="U94" s="152" t="s">
        <v>386</v>
      </c>
      <c r="V94" s="152"/>
      <c r="W94" s="152"/>
      <c r="X94" s="152"/>
      <c r="Y94" s="152"/>
      <c r="Z94" s="152"/>
      <c r="AA94" s="152"/>
      <c r="AB94" s="152"/>
      <c r="AC94" s="152"/>
      <c r="AD94" s="152"/>
    </row>
    <row r="95" spans="2:30" ht="15" customHeight="1" x14ac:dyDescent="0.25">
      <c r="B95" s="15"/>
      <c r="C95" s="15"/>
      <c r="D95" s="15"/>
      <c r="E95" s="15"/>
      <c r="F95" s="15"/>
      <c r="G95" s="15"/>
      <c r="H95" s="15"/>
      <c r="I95" s="15"/>
      <c r="J95" s="15"/>
      <c r="K95" s="15"/>
      <c r="L95" s="15"/>
      <c r="M95" s="15"/>
      <c r="N95" s="15"/>
      <c r="O95" s="15"/>
      <c r="P95" s="15"/>
      <c r="Q95" s="15"/>
      <c r="R95" s="15"/>
      <c r="S95" s="15"/>
      <c r="U95" s="16"/>
      <c r="V95" s="16"/>
      <c r="W95" s="16"/>
      <c r="X95" s="16"/>
      <c r="Y95" s="16"/>
      <c r="Z95" s="16"/>
      <c r="AA95" s="16"/>
      <c r="AB95" s="16"/>
      <c r="AC95" s="16"/>
      <c r="AD95" s="16"/>
    </row>
    <row r="96" spans="2:30" ht="15" customHeight="1" x14ac:dyDescent="0.25">
      <c r="B96" s="131"/>
      <c r="C96" s="133"/>
      <c r="D96" s="133"/>
      <c r="E96" s="133"/>
      <c r="F96" s="133"/>
      <c r="G96" s="133"/>
      <c r="H96" s="133"/>
      <c r="I96" s="133"/>
      <c r="J96" s="133"/>
      <c r="K96" s="132"/>
      <c r="L96" s="16"/>
      <c r="M96" s="131"/>
      <c r="N96" s="132"/>
      <c r="O96" s="16"/>
      <c r="P96" s="176"/>
      <c r="Q96" s="177"/>
      <c r="R96" s="177"/>
      <c r="S96" s="178"/>
      <c r="U96" s="173"/>
      <c r="V96" s="174"/>
      <c r="W96" s="174"/>
      <c r="X96" s="174"/>
      <c r="Y96" s="174"/>
      <c r="Z96" s="174"/>
      <c r="AA96" s="174"/>
      <c r="AB96" s="174"/>
      <c r="AC96" s="174"/>
      <c r="AD96" s="175"/>
    </row>
    <row r="97" spans="2:30" ht="15" customHeight="1" x14ac:dyDescent="0.25">
      <c r="B97" s="152" t="s">
        <v>383</v>
      </c>
      <c r="C97" s="152"/>
      <c r="D97" s="152"/>
      <c r="E97" s="152"/>
      <c r="F97" s="152"/>
      <c r="G97" s="152"/>
      <c r="H97" s="152"/>
      <c r="I97" s="152"/>
      <c r="J97" s="152"/>
      <c r="K97" s="152"/>
      <c r="L97" s="53"/>
      <c r="M97" s="152" t="s">
        <v>384</v>
      </c>
      <c r="N97" s="152"/>
      <c r="O97" s="53"/>
      <c r="P97" s="152" t="s">
        <v>932</v>
      </c>
      <c r="Q97" s="152"/>
      <c r="R97" s="152"/>
      <c r="S97" s="152"/>
      <c r="U97" s="152" t="s">
        <v>387</v>
      </c>
      <c r="V97" s="152"/>
      <c r="W97" s="152"/>
      <c r="X97" s="152"/>
      <c r="Y97" s="152"/>
      <c r="Z97" s="152"/>
      <c r="AA97" s="152"/>
      <c r="AB97" s="152"/>
      <c r="AC97" s="152"/>
      <c r="AD97" s="152"/>
    </row>
    <row r="98" spans="2:30" ht="15" customHeight="1" x14ac:dyDescent="0.25">
      <c r="B98" s="16"/>
      <c r="C98" s="16"/>
      <c r="D98" s="16"/>
      <c r="E98" s="16"/>
      <c r="F98" s="16"/>
      <c r="G98" s="16"/>
      <c r="H98" s="16"/>
      <c r="I98" s="16"/>
      <c r="J98" s="16"/>
      <c r="K98" s="16"/>
      <c r="L98" s="16"/>
      <c r="M98" s="16"/>
      <c r="N98" s="16"/>
      <c r="O98" s="16"/>
      <c r="P98" s="16"/>
      <c r="Q98" s="16"/>
      <c r="R98" s="16"/>
      <c r="S98" s="16"/>
    </row>
    <row r="99" spans="2:30" ht="15" customHeight="1" x14ac:dyDescent="0.25">
      <c r="B99" s="131"/>
      <c r="C99" s="133"/>
      <c r="D99" s="133"/>
      <c r="E99" s="133"/>
      <c r="F99" s="133"/>
      <c r="G99" s="133"/>
      <c r="H99" s="132"/>
      <c r="I99" s="16"/>
      <c r="J99" s="16"/>
      <c r="K99" s="16"/>
      <c r="L99" s="16"/>
      <c r="M99" s="16"/>
      <c r="N99" s="16"/>
      <c r="O99" s="16"/>
      <c r="P99" s="16"/>
      <c r="Q99" s="16"/>
      <c r="R99" s="16"/>
      <c r="S99" s="16"/>
    </row>
    <row r="100" spans="2:30" ht="15" customHeight="1" x14ac:dyDescent="0.25">
      <c r="B100" s="152" t="s">
        <v>385</v>
      </c>
      <c r="C100" s="152"/>
      <c r="D100" s="152"/>
      <c r="E100" s="152"/>
      <c r="F100" s="152"/>
      <c r="G100" s="152"/>
      <c r="H100" s="152"/>
      <c r="I100" s="53"/>
      <c r="J100" s="53"/>
      <c r="K100" s="53"/>
      <c r="L100" s="53"/>
      <c r="M100" s="53"/>
      <c r="N100" s="53"/>
      <c r="O100" s="53"/>
      <c r="P100" s="53"/>
      <c r="Q100" s="53"/>
      <c r="R100" s="53"/>
      <c r="S100" s="53"/>
    </row>
    <row r="101" spans="2:30" ht="15" customHeight="1" x14ac:dyDescent="0.25"/>
    <row r="102" spans="2:30" ht="15" customHeight="1" x14ac:dyDescent="0.25">
      <c r="B102" s="134" t="s">
        <v>61</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row>
    <row r="103" spans="2:30" ht="15" customHeight="1" x14ac:dyDescent="0.25">
      <c r="B103" s="131"/>
      <c r="C103" s="133"/>
      <c r="D103" s="133"/>
      <c r="E103" s="133"/>
      <c r="F103" s="133"/>
      <c r="G103" s="133"/>
      <c r="H103" s="133"/>
      <c r="I103" s="132"/>
      <c r="J103" s="16"/>
      <c r="K103" s="131"/>
      <c r="L103" s="132"/>
      <c r="M103" s="16"/>
      <c r="N103" s="131"/>
      <c r="O103" s="133"/>
      <c r="P103" s="133"/>
      <c r="Q103" s="133"/>
      <c r="R103" s="133"/>
      <c r="S103" s="133"/>
      <c r="T103" s="133"/>
      <c r="U103" s="132"/>
      <c r="V103" s="16"/>
      <c r="W103" s="131"/>
      <c r="X103" s="133"/>
      <c r="Y103" s="133"/>
      <c r="Z103" s="133"/>
      <c r="AA103" s="133"/>
      <c r="AB103" s="133"/>
      <c r="AC103" s="133"/>
      <c r="AD103" s="132"/>
    </row>
    <row r="104" spans="2:30" ht="15" customHeight="1" x14ac:dyDescent="0.25">
      <c r="B104" s="158" t="s">
        <v>388</v>
      </c>
      <c r="C104" s="158"/>
      <c r="D104" s="158"/>
      <c r="E104" s="158"/>
      <c r="F104" s="158"/>
      <c r="G104" s="158"/>
      <c r="H104" s="158"/>
      <c r="I104" s="158"/>
      <c r="J104" s="53"/>
      <c r="K104" s="158" t="s">
        <v>824</v>
      </c>
      <c r="L104" s="158"/>
      <c r="M104" s="53"/>
      <c r="N104" s="158" t="s">
        <v>825</v>
      </c>
      <c r="O104" s="158"/>
      <c r="P104" s="158"/>
      <c r="Q104" s="158"/>
      <c r="R104" s="158"/>
      <c r="S104" s="158"/>
      <c r="T104" s="158"/>
      <c r="U104" s="158"/>
      <c r="V104" s="53"/>
      <c r="W104" s="158" t="s">
        <v>826</v>
      </c>
      <c r="X104" s="158"/>
      <c r="Y104" s="158"/>
      <c r="Z104" s="158"/>
      <c r="AA104" s="158"/>
      <c r="AB104" s="158"/>
      <c r="AC104" s="158"/>
      <c r="AD104" s="158"/>
    </row>
    <row r="105" spans="2:30" ht="15" customHeight="1" x14ac:dyDescent="0.2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row>
    <row r="106" spans="2:30" ht="15" customHeight="1" x14ac:dyDescent="0.25">
      <c r="B106" s="131"/>
      <c r="C106" s="133"/>
      <c r="D106" s="133"/>
      <c r="E106" s="133"/>
      <c r="F106" s="133"/>
      <c r="G106" s="133"/>
      <c r="H106" s="133"/>
      <c r="I106" s="133"/>
      <c r="J106" s="133"/>
      <c r="K106" s="133"/>
      <c r="L106" s="132"/>
      <c r="M106" s="16"/>
      <c r="N106" s="16"/>
      <c r="O106" s="16"/>
      <c r="P106" s="16"/>
      <c r="Q106" s="16"/>
      <c r="R106" s="16"/>
      <c r="S106" s="16"/>
      <c r="T106" s="16"/>
      <c r="U106" s="16"/>
      <c r="V106" s="16"/>
      <c r="W106" s="16"/>
      <c r="X106" s="16"/>
      <c r="Y106" s="16"/>
      <c r="Z106" s="16"/>
      <c r="AA106" s="16"/>
      <c r="AB106" s="16"/>
      <c r="AC106" s="16"/>
      <c r="AD106" s="16"/>
    </row>
    <row r="107" spans="2:30" ht="15" customHeight="1" x14ac:dyDescent="0.25">
      <c r="B107" s="154" t="s">
        <v>823</v>
      </c>
      <c r="C107" s="154"/>
      <c r="D107" s="154"/>
      <c r="E107" s="154"/>
      <c r="F107" s="154"/>
      <c r="G107" s="154"/>
      <c r="H107" s="154"/>
      <c r="I107" s="154"/>
      <c r="J107" s="154"/>
      <c r="K107" s="154"/>
      <c r="L107" s="154"/>
      <c r="M107" s="16"/>
      <c r="N107" s="16"/>
      <c r="O107" s="16"/>
      <c r="P107" s="16"/>
      <c r="Q107" s="16"/>
      <c r="R107" s="16"/>
      <c r="S107" s="16"/>
      <c r="T107" s="16"/>
      <c r="U107" s="16"/>
      <c r="V107" s="16"/>
      <c r="W107" s="16"/>
      <c r="X107" s="16"/>
      <c r="Y107" s="16"/>
      <c r="Z107" s="16"/>
      <c r="AA107" s="16"/>
      <c r="AB107" s="16"/>
      <c r="AC107" s="16"/>
      <c r="AD107" s="16"/>
    </row>
    <row r="108" spans="2:30" ht="15" customHeight="1" x14ac:dyDescent="0.25"/>
    <row r="109" spans="2:30" ht="15" customHeight="1" x14ac:dyDescent="0.25">
      <c r="B109" s="134" t="s">
        <v>62</v>
      </c>
      <c r="C109" s="134"/>
      <c r="D109" s="134"/>
      <c r="E109" s="134"/>
      <c r="F109" s="134"/>
      <c r="G109" s="134"/>
    </row>
    <row r="110" spans="2:30" ht="15" customHeight="1" x14ac:dyDescent="0.25">
      <c r="B110" s="131"/>
      <c r="C110" s="133"/>
      <c r="D110" s="133"/>
      <c r="E110" s="133"/>
      <c r="F110" s="133"/>
      <c r="G110" s="132"/>
    </row>
    <row r="111" spans="2:30" ht="15" customHeight="1" thickBot="1" x14ac:dyDescent="0.3"/>
    <row r="112" spans="2:30" ht="15" customHeight="1" thickBot="1" x14ac:dyDescent="0.3">
      <c r="B112" s="172" t="s">
        <v>603</v>
      </c>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row>
    <row r="113" spans="2:30" ht="15" customHeight="1" x14ac:dyDescent="0.25"/>
    <row r="114" spans="2:30" ht="15" customHeight="1" x14ac:dyDescent="0.25">
      <c r="B114" s="129" t="s">
        <v>1093</v>
      </c>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row>
    <row r="115" spans="2:30" ht="15" customHeight="1" x14ac:dyDescent="0.25">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row>
    <row r="116" spans="2:30" ht="15" customHeight="1" x14ac:dyDescent="0.25"/>
    <row r="117" spans="2:30" ht="15" customHeight="1" x14ac:dyDescent="0.25">
      <c r="B117" s="134" t="s">
        <v>85</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row>
    <row r="118" spans="2:30" ht="15" customHeight="1" x14ac:dyDescent="0.25">
      <c r="B118" s="153"/>
      <c r="C118" s="153"/>
      <c r="D118" s="153"/>
      <c r="E118" s="153"/>
      <c r="F118" s="153"/>
      <c r="G118" s="153"/>
      <c r="H118" s="16"/>
      <c r="I118" s="153"/>
      <c r="J118" s="153"/>
      <c r="K118" s="153"/>
      <c r="L118" s="153"/>
      <c r="M118" s="153"/>
      <c r="N118" s="153"/>
      <c r="O118" s="16"/>
      <c r="P118" s="153"/>
      <c r="Q118" s="153"/>
      <c r="R118" s="153"/>
      <c r="S118" s="153"/>
      <c r="T118" s="153"/>
      <c r="U118" s="153"/>
      <c r="V118" s="153"/>
      <c r="W118" s="153"/>
      <c r="X118" s="153"/>
      <c r="Y118" s="153"/>
      <c r="Z118" s="153"/>
      <c r="AA118" s="153"/>
      <c r="AB118" s="153"/>
      <c r="AC118" s="153"/>
      <c r="AD118" s="153"/>
    </row>
    <row r="119" spans="2:30" ht="15" customHeight="1" x14ac:dyDescent="0.25">
      <c r="B119" s="152" t="s">
        <v>396</v>
      </c>
      <c r="C119" s="152"/>
      <c r="D119" s="152"/>
      <c r="E119" s="152"/>
      <c r="F119" s="152"/>
      <c r="G119" s="152"/>
      <c r="H119" s="15"/>
      <c r="I119" s="152" t="s">
        <v>397</v>
      </c>
      <c r="J119" s="152"/>
      <c r="K119" s="152"/>
      <c r="L119" s="152"/>
      <c r="M119" s="152"/>
      <c r="N119" s="152"/>
      <c r="O119" s="15"/>
      <c r="P119" s="154" t="s">
        <v>398</v>
      </c>
      <c r="Q119" s="154"/>
      <c r="R119" s="154"/>
      <c r="S119" s="154"/>
      <c r="T119" s="154"/>
      <c r="U119" s="154"/>
      <c r="V119" s="154"/>
      <c r="W119" s="154"/>
      <c r="X119" s="154"/>
      <c r="Y119" s="154"/>
      <c r="Z119" s="154"/>
      <c r="AA119" s="154"/>
      <c r="AB119" s="154"/>
      <c r="AC119" s="154"/>
      <c r="AD119" s="154"/>
    </row>
    <row r="120" spans="2:30" ht="15" customHeight="1" x14ac:dyDescent="0.2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row>
    <row r="121" spans="2:30" ht="15" customHeight="1" x14ac:dyDescent="0.25">
      <c r="B121" s="165"/>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7"/>
    </row>
    <row r="122" spans="2:30" ht="15" customHeight="1" x14ac:dyDescent="0.25">
      <c r="B122" s="168"/>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70"/>
    </row>
    <row r="123" spans="2:30" ht="15" customHeight="1" x14ac:dyDescent="0.25">
      <c r="B123" s="152" t="s">
        <v>399</v>
      </c>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row>
    <row r="124" spans="2:30" ht="15" customHeight="1" x14ac:dyDescent="0.25">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row>
    <row r="125" spans="2:30" ht="15" customHeight="1" x14ac:dyDescent="0.25">
      <c r="B125" s="152" t="s">
        <v>931</v>
      </c>
      <c r="C125" s="152"/>
      <c r="D125" s="152"/>
      <c r="E125" s="152"/>
      <c r="F125" s="152"/>
      <c r="G125" s="152"/>
      <c r="H125" s="152"/>
      <c r="I125" s="152"/>
      <c r="J125" s="152"/>
      <c r="K125" s="152"/>
      <c r="L125" s="152"/>
      <c r="M125" s="152"/>
      <c r="N125" s="152"/>
      <c r="O125" s="152"/>
      <c r="P125" s="152"/>
      <c r="Q125" s="152"/>
      <c r="R125" s="152"/>
      <c r="S125" s="152"/>
      <c r="T125" s="152"/>
      <c r="U125" s="159" t="s">
        <v>60</v>
      </c>
      <c r="V125" s="159"/>
      <c r="W125" s="159"/>
      <c r="X125" s="159"/>
      <c r="Y125" s="159"/>
      <c r="Z125" s="159"/>
      <c r="AA125" s="160"/>
      <c r="AB125" s="131"/>
      <c r="AC125" s="133"/>
      <c r="AD125" s="132"/>
    </row>
    <row r="126" spans="2:30" ht="15" customHeight="1" x14ac:dyDescent="0.25"/>
    <row r="127" spans="2:30" ht="15" customHeight="1" x14ac:dyDescent="0.25">
      <c r="B127" s="134" t="s">
        <v>400</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row>
    <row r="128" spans="2:30" ht="15" customHeight="1" x14ac:dyDescent="0.25">
      <c r="B128" s="153"/>
      <c r="C128" s="153"/>
      <c r="D128" s="153"/>
      <c r="E128" s="153"/>
      <c r="F128" s="153"/>
      <c r="G128" s="153"/>
      <c r="H128" s="16"/>
      <c r="I128" s="153"/>
      <c r="J128" s="153"/>
      <c r="K128" s="153"/>
      <c r="L128" s="153"/>
      <c r="M128" s="153"/>
      <c r="N128" s="153"/>
      <c r="O128" s="16"/>
      <c r="P128" s="153"/>
      <c r="Q128" s="153"/>
      <c r="R128" s="153"/>
      <c r="S128" s="153"/>
      <c r="T128" s="153"/>
      <c r="U128" s="153"/>
      <c r="V128" s="153"/>
      <c r="W128" s="153"/>
      <c r="X128" s="153"/>
      <c r="Y128" s="153"/>
      <c r="Z128" s="153"/>
      <c r="AA128" s="153"/>
      <c r="AB128" s="153"/>
      <c r="AC128" s="153"/>
      <c r="AD128" s="153"/>
    </row>
    <row r="129" spans="2:30" ht="15" customHeight="1" x14ac:dyDescent="0.25">
      <c r="B129" s="152" t="s">
        <v>401</v>
      </c>
      <c r="C129" s="152"/>
      <c r="D129" s="152"/>
      <c r="E129" s="152"/>
      <c r="F129" s="152"/>
      <c r="G129" s="152"/>
      <c r="H129" s="15"/>
      <c r="I129" s="152" t="s">
        <v>402</v>
      </c>
      <c r="J129" s="152"/>
      <c r="K129" s="152"/>
      <c r="L129" s="152"/>
      <c r="M129" s="152"/>
      <c r="N129" s="152"/>
      <c r="O129" s="15"/>
      <c r="P129" s="154" t="s">
        <v>403</v>
      </c>
      <c r="Q129" s="154"/>
      <c r="R129" s="154"/>
      <c r="S129" s="154"/>
      <c r="T129" s="154"/>
      <c r="U129" s="154"/>
      <c r="V129" s="154"/>
      <c r="W129" s="154"/>
      <c r="X129" s="154"/>
      <c r="Y129" s="154"/>
      <c r="Z129" s="154"/>
      <c r="AA129" s="154"/>
      <c r="AB129" s="154"/>
      <c r="AC129" s="154"/>
      <c r="AD129" s="154"/>
    </row>
    <row r="130" spans="2:30" ht="15" customHeight="1"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row>
    <row r="131" spans="2:30" ht="15" customHeight="1" x14ac:dyDescent="0.25">
      <c r="B131" s="165"/>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7"/>
    </row>
    <row r="132" spans="2:30" ht="15" customHeight="1" x14ac:dyDescent="0.25">
      <c r="B132" s="168"/>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70"/>
    </row>
    <row r="133" spans="2:30" ht="15" customHeight="1" x14ac:dyDescent="0.25">
      <c r="B133" s="152" t="s">
        <v>404</v>
      </c>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row>
    <row r="134" spans="2:30" ht="15" customHeight="1" x14ac:dyDescent="0.25">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row>
    <row r="135" spans="2:30" ht="15" customHeight="1" x14ac:dyDescent="0.25">
      <c r="B135" s="182"/>
      <c r="C135" s="183"/>
      <c r="D135" s="183"/>
      <c r="E135" s="183"/>
      <c r="F135" s="183"/>
      <c r="G135" s="183"/>
      <c r="H135" s="183"/>
      <c r="I135" s="183"/>
      <c r="J135" s="183"/>
      <c r="K135" s="183"/>
      <c r="L135" s="183"/>
      <c r="M135" s="183"/>
      <c r="N135" s="184"/>
      <c r="O135" s="53"/>
      <c r="P135" s="185"/>
      <c r="Q135" s="186"/>
      <c r="R135" s="186"/>
      <c r="S135" s="187"/>
      <c r="T135" s="79"/>
      <c r="U135" s="79"/>
      <c r="V135" s="79"/>
      <c r="W135" s="53"/>
      <c r="X135" s="53"/>
      <c r="Y135" s="53"/>
      <c r="Z135" s="53"/>
      <c r="AA135" s="53"/>
      <c r="AB135" s="53"/>
      <c r="AC135" s="53"/>
      <c r="AD135" s="53"/>
    </row>
    <row r="136" spans="2:30" ht="15" customHeight="1" x14ac:dyDescent="0.25">
      <c r="B136" s="158" t="s">
        <v>1354</v>
      </c>
      <c r="C136" s="158"/>
      <c r="D136" s="158"/>
      <c r="E136" s="158"/>
      <c r="F136" s="158"/>
      <c r="G136" s="158"/>
      <c r="H136" s="158"/>
      <c r="I136" s="158"/>
      <c r="J136" s="158"/>
      <c r="K136" s="158"/>
      <c r="L136" s="158"/>
      <c r="M136" s="158"/>
      <c r="N136" s="158"/>
      <c r="O136" s="53"/>
      <c r="P136" s="152" t="s">
        <v>1355</v>
      </c>
      <c r="Q136" s="152"/>
      <c r="R136" s="152"/>
      <c r="S136" s="152"/>
      <c r="T136" s="53"/>
      <c r="U136" s="53"/>
      <c r="V136" s="53"/>
      <c r="W136" s="53"/>
      <c r="X136" s="53"/>
      <c r="Y136" s="53"/>
      <c r="Z136" s="53"/>
      <c r="AA136" s="53"/>
      <c r="AB136" s="53"/>
      <c r="AC136" s="53"/>
      <c r="AD136" s="53"/>
    </row>
    <row r="137" spans="2:30" ht="15" customHeight="1" x14ac:dyDescent="0.25">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row>
    <row r="138" spans="2:30" ht="15" customHeight="1" x14ac:dyDescent="0.25">
      <c r="B138" s="152" t="s">
        <v>1356</v>
      </c>
      <c r="C138" s="152"/>
      <c r="D138" s="152"/>
      <c r="E138" s="152"/>
      <c r="F138" s="152"/>
      <c r="G138" s="152"/>
      <c r="H138" s="152"/>
      <c r="I138" s="152"/>
      <c r="J138" s="152"/>
      <c r="K138" s="152"/>
      <c r="L138" s="152"/>
      <c r="M138" s="152"/>
      <c r="N138" s="152"/>
      <c r="O138" s="152"/>
      <c r="P138" s="152"/>
      <c r="Q138" s="152"/>
      <c r="R138" s="152"/>
      <c r="S138" s="152"/>
      <c r="T138" s="152"/>
      <c r="U138" s="159" t="s">
        <v>60</v>
      </c>
      <c r="V138" s="159"/>
      <c r="W138" s="159"/>
      <c r="X138" s="159"/>
      <c r="Y138" s="159"/>
      <c r="Z138" s="159"/>
      <c r="AA138" s="160"/>
      <c r="AB138" s="131"/>
      <c r="AC138" s="133"/>
      <c r="AD138" s="132"/>
    </row>
    <row r="139" spans="2:30" ht="15" customHeight="1" x14ac:dyDescent="0.25"/>
    <row r="140" spans="2:30" ht="15" customHeight="1" x14ac:dyDescent="0.25">
      <c r="B140" s="134" t="s">
        <v>405</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row>
    <row r="141" spans="2:30" ht="15" customHeight="1" x14ac:dyDescent="0.25">
      <c r="B141" s="153"/>
      <c r="C141" s="153"/>
      <c r="D141" s="153"/>
      <c r="E141" s="153"/>
      <c r="F141" s="153"/>
      <c r="G141" s="153"/>
      <c r="H141" s="16"/>
      <c r="I141" s="153"/>
      <c r="J141" s="153"/>
      <c r="K141" s="153"/>
      <c r="L141" s="153"/>
      <c r="M141" s="153"/>
      <c r="N141" s="153"/>
      <c r="O141" s="16"/>
      <c r="P141" s="153"/>
      <c r="Q141" s="153"/>
      <c r="R141" s="153"/>
      <c r="S141" s="153"/>
      <c r="T141" s="153"/>
      <c r="U141" s="153"/>
      <c r="V141" s="153"/>
      <c r="W141" s="153"/>
      <c r="X141" s="153"/>
      <c r="Y141" s="153"/>
      <c r="Z141" s="153"/>
      <c r="AA141" s="153"/>
      <c r="AB141" s="153"/>
      <c r="AC141" s="153"/>
      <c r="AD141" s="153"/>
    </row>
    <row r="142" spans="2:30" ht="15" customHeight="1" x14ac:dyDescent="0.25">
      <c r="B142" s="152" t="s">
        <v>406</v>
      </c>
      <c r="C142" s="152"/>
      <c r="D142" s="152"/>
      <c r="E142" s="152"/>
      <c r="F142" s="152"/>
      <c r="G142" s="152"/>
      <c r="H142" s="15"/>
      <c r="I142" s="152" t="s">
        <v>407</v>
      </c>
      <c r="J142" s="152"/>
      <c r="K142" s="152"/>
      <c r="L142" s="152"/>
      <c r="M142" s="152"/>
      <c r="N142" s="152"/>
      <c r="O142" s="15"/>
      <c r="P142" s="154" t="s">
        <v>408</v>
      </c>
      <c r="Q142" s="154"/>
      <c r="R142" s="154"/>
      <c r="S142" s="154"/>
      <c r="T142" s="154"/>
      <c r="U142" s="154"/>
      <c r="V142" s="154"/>
      <c r="W142" s="154"/>
      <c r="X142" s="154"/>
      <c r="Y142" s="154"/>
      <c r="Z142" s="154"/>
      <c r="AA142" s="154"/>
      <c r="AB142" s="154"/>
      <c r="AC142" s="154"/>
      <c r="AD142" s="154"/>
    </row>
    <row r="143" spans="2:30" ht="15" customHeight="1"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row>
    <row r="144" spans="2:30" ht="15" customHeight="1" x14ac:dyDescent="0.25">
      <c r="B144" s="165"/>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7"/>
    </row>
    <row r="145" spans="2:30" ht="15" customHeight="1" x14ac:dyDescent="0.25">
      <c r="B145" s="168"/>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70"/>
    </row>
    <row r="146" spans="2:30" ht="15" customHeight="1" x14ac:dyDescent="0.25">
      <c r="B146" s="152" t="s">
        <v>409</v>
      </c>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row>
    <row r="147" spans="2:30" ht="15" customHeight="1" x14ac:dyDescent="0.25">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row>
    <row r="148" spans="2:30" ht="15" customHeight="1" x14ac:dyDescent="0.25">
      <c r="B148" s="152" t="s">
        <v>1094</v>
      </c>
      <c r="C148" s="152"/>
      <c r="D148" s="152"/>
      <c r="E148" s="152"/>
      <c r="F148" s="152"/>
      <c r="G148" s="152"/>
      <c r="H148" s="152"/>
      <c r="I148" s="152"/>
      <c r="J148" s="152"/>
      <c r="K148" s="152"/>
      <c r="L148" s="152"/>
      <c r="M148" s="152"/>
      <c r="N148" s="152"/>
      <c r="O148" s="152"/>
      <c r="P148" s="152"/>
      <c r="Q148" s="152"/>
      <c r="R148" s="152"/>
      <c r="S148" s="152"/>
      <c r="T148" s="152"/>
      <c r="U148" s="159" t="s">
        <v>60</v>
      </c>
      <c r="V148" s="159"/>
      <c r="W148" s="159"/>
      <c r="X148" s="159"/>
      <c r="Y148" s="159"/>
      <c r="Z148" s="159"/>
      <c r="AA148" s="160"/>
      <c r="AB148" s="131"/>
      <c r="AC148" s="133"/>
      <c r="AD148" s="132"/>
    </row>
    <row r="149" spans="2:30" ht="15" customHeight="1" x14ac:dyDescent="0.25"/>
    <row r="150" spans="2:30" ht="15" customHeight="1" x14ac:dyDescent="0.25">
      <c r="B150" s="134" t="s">
        <v>410</v>
      </c>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row>
    <row r="151" spans="2:30" ht="15" customHeight="1" x14ac:dyDescent="0.25">
      <c r="B151" s="153"/>
      <c r="C151" s="153"/>
      <c r="D151" s="153"/>
      <c r="E151" s="153"/>
      <c r="F151" s="153"/>
      <c r="G151" s="153"/>
      <c r="H151" s="16"/>
      <c r="I151" s="153"/>
      <c r="J151" s="153"/>
      <c r="K151" s="153"/>
      <c r="L151" s="153"/>
      <c r="M151" s="153"/>
      <c r="N151" s="153"/>
      <c r="O151" s="16"/>
      <c r="P151" s="153"/>
      <c r="Q151" s="153"/>
      <c r="R151" s="153"/>
      <c r="S151" s="153"/>
      <c r="T151" s="153"/>
      <c r="U151" s="153"/>
      <c r="V151" s="153"/>
      <c r="W151" s="153"/>
      <c r="X151" s="153"/>
      <c r="Y151" s="153"/>
      <c r="Z151" s="153"/>
      <c r="AA151" s="153"/>
      <c r="AB151" s="153"/>
      <c r="AC151" s="153"/>
      <c r="AD151" s="153"/>
    </row>
    <row r="152" spans="2:30" ht="15" customHeight="1" x14ac:dyDescent="0.25">
      <c r="B152" s="152" t="s">
        <v>411</v>
      </c>
      <c r="C152" s="152"/>
      <c r="D152" s="152"/>
      <c r="E152" s="152"/>
      <c r="F152" s="152"/>
      <c r="G152" s="152"/>
      <c r="H152" s="15"/>
      <c r="I152" s="152" t="s">
        <v>412</v>
      </c>
      <c r="J152" s="152"/>
      <c r="K152" s="152"/>
      <c r="L152" s="152"/>
      <c r="M152" s="152"/>
      <c r="N152" s="152"/>
      <c r="O152" s="15"/>
      <c r="P152" s="154" t="s">
        <v>413</v>
      </c>
      <c r="Q152" s="154"/>
      <c r="R152" s="154"/>
      <c r="S152" s="154"/>
      <c r="T152" s="154"/>
      <c r="U152" s="154"/>
      <c r="V152" s="154"/>
      <c r="W152" s="154"/>
      <c r="X152" s="154"/>
      <c r="Y152" s="154"/>
      <c r="Z152" s="154"/>
      <c r="AA152" s="154"/>
      <c r="AB152" s="154"/>
      <c r="AC152" s="154"/>
      <c r="AD152" s="154"/>
    </row>
    <row r="153" spans="2:30" ht="15" customHeight="1"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row>
    <row r="154" spans="2:30" ht="15" customHeight="1" x14ac:dyDescent="0.25">
      <c r="B154" s="165"/>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7"/>
    </row>
    <row r="155" spans="2:30" ht="15" customHeight="1" x14ac:dyDescent="0.25">
      <c r="B155" s="168"/>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70"/>
    </row>
    <row r="156" spans="2:30" ht="15" customHeight="1" x14ac:dyDescent="0.25">
      <c r="B156" s="152" t="s">
        <v>414</v>
      </c>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row>
    <row r="157" spans="2:30" ht="15" customHeight="1" x14ac:dyDescent="0.25">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row>
    <row r="158" spans="2:30" ht="15" customHeight="1" x14ac:dyDescent="0.25">
      <c r="B158" s="152" t="s">
        <v>1095</v>
      </c>
      <c r="C158" s="152"/>
      <c r="D158" s="152"/>
      <c r="E158" s="152"/>
      <c r="F158" s="152"/>
      <c r="G158" s="152"/>
      <c r="H158" s="152"/>
      <c r="I158" s="152"/>
      <c r="J158" s="152"/>
      <c r="K158" s="152"/>
      <c r="L158" s="152"/>
      <c r="M158" s="152"/>
      <c r="N158" s="152"/>
      <c r="O158" s="152"/>
      <c r="P158" s="152"/>
      <c r="Q158" s="152"/>
      <c r="R158" s="152"/>
      <c r="S158" s="152"/>
      <c r="T158" s="152"/>
      <c r="U158" s="159" t="s">
        <v>60</v>
      </c>
      <c r="V158" s="159"/>
      <c r="W158" s="159"/>
      <c r="X158" s="159"/>
      <c r="Y158" s="159"/>
      <c r="Z158" s="159"/>
      <c r="AA158" s="160"/>
      <c r="AB158" s="131"/>
      <c r="AC158" s="133"/>
      <c r="AD158" s="132"/>
    </row>
    <row r="159" spans="2:30" ht="15" customHeight="1" x14ac:dyDescent="0.25"/>
    <row r="160" spans="2:30" ht="15" customHeight="1" x14ac:dyDescent="0.25">
      <c r="B160" s="134" t="s">
        <v>415</v>
      </c>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row>
    <row r="161" spans="2:30" ht="15" customHeight="1" x14ac:dyDescent="0.25">
      <c r="B161" s="153"/>
      <c r="C161" s="153"/>
      <c r="D161" s="153"/>
      <c r="E161" s="153"/>
      <c r="F161" s="153"/>
      <c r="G161" s="153"/>
      <c r="H161" s="16"/>
      <c r="I161" s="153"/>
      <c r="J161" s="153"/>
      <c r="K161" s="153"/>
      <c r="L161" s="153"/>
      <c r="M161" s="153"/>
      <c r="N161" s="153"/>
      <c r="O161" s="16"/>
      <c r="P161" s="153"/>
      <c r="Q161" s="153"/>
      <c r="R161" s="153"/>
      <c r="S161" s="153"/>
      <c r="T161" s="153"/>
      <c r="U161" s="153"/>
      <c r="V161" s="153"/>
      <c r="W161" s="153"/>
      <c r="X161" s="153"/>
      <c r="Y161" s="153"/>
      <c r="Z161" s="153"/>
      <c r="AA161" s="153"/>
      <c r="AB161" s="153"/>
      <c r="AC161" s="153"/>
      <c r="AD161" s="153"/>
    </row>
    <row r="162" spans="2:30" ht="15" customHeight="1" x14ac:dyDescent="0.25">
      <c r="B162" s="152" t="s">
        <v>388</v>
      </c>
      <c r="C162" s="152"/>
      <c r="D162" s="152"/>
      <c r="E162" s="152"/>
      <c r="F162" s="152"/>
      <c r="G162" s="152"/>
      <c r="H162" s="15"/>
      <c r="I162" s="152" t="s">
        <v>389</v>
      </c>
      <c r="J162" s="152"/>
      <c r="K162" s="152"/>
      <c r="L162" s="152"/>
      <c r="M162" s="152"/>
      <c r="N162" s="152"/>
      <c r="O162" s="15"/>
      <c r="P162" s="154" t="s">
        <v>416</v>
      </c>
      <c r="Q162" s="154"/>
      <c r="R162" s="154"/>
      <c r="S162" s="154"/>
      <c r="T162" s="154"/>
      <c r="U162" s="154"/>
      <c r="V162" s="154"/>
      <c r="W162" s="154"/>
      <c r="X162" s="154"/>
      <c r="Y162" s="154"/>
      <c r="Z162" s="154"/>
      <c r="AA162" s="154"/>
      <c r="AB162" s="154"/>
      <c r="AC162" s="154"/>
      <c r="AD162" s="154"/>
    </row>
    <row r="163" spans="2:30" ht="15" customHeight="1"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row>
    <row r="164" spans="2:30" ht="15" customHeight="1" x14ac:dyDescent="0.25">
      <c r="B164" s="165"/>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7"/>
    </row>
    <row r="165" spans="2:30" ht="15" customHeight="1" x14ac:dyDescent="0.25">
      <c r="B165" s="168"/>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70"/>
    </row>
    <row r="166" spans="2:30" ht="15" customHeight="1" x14ac:dyDescent="0.25">
      <c r="B166" s="152" t="s">
        <v>417</v>
      </c>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row>
    <row r="167" spans="2:30" ht="15" customHeight="1" x14ac:dyDescent="0.25">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row>
    <row r="168" spans="2:30" ht="15" customHeight="1" x14ac:dyDescent="0.25">
      <c r="B168" s="152" t="s">
        <v>1096</v>
      </c>
      <c r="C168" s="152"/>
      <c r="D168" s="152"/>
      <c r="E168" s="152"/>
      <c r="F168" s="152"/>
      <c r="G168" s="152"/>
      <c r="H168" s="152"/>
      <c r="I168" s="152"/>
      <c r="J168" s="152"/>
      <c r="K168" s="152"/>
      <c r="L168" s="152"/>
      <c r="M168" s="152"/>
      <c r="N168" s="152"/>
      <c r="O168" s="152"/>
      <c r="P168" s="152"/>
      <c r="Q168" s="152"/>
      <c r="R168" s="152"/>
      <c r="S168" s="152"/>
      <c r="T168" s="152"/>
      <c r="U168" s="159" t="s">
        <v>60</v>
      </c>
      <c r="V168" s="159"/>
      <c r="W168" s="159"/>
      <c r="X168" s="159"/>
      <c r="Y168" s="159"/>
      <c r="Z168" s="159"/>
      <c r="AA168" s="160"/>
      <c r="AB168" s="131"/>
      <c r="AC168" s="133"/>
      <c r="AD168" s="132"/>
    </row>
    <row r="169" spans="2:30" ht="15" customHeight="1" x14ac:dyDescent="0.25"/>
    <row r="170" spans="2:30" ht="15" customHeight="1" x14ac:dyDescent="0.25">
      <c r="B170" s="134" t="s">
        <v>418</v>
      </c>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row>
    <row r="171" spans="2:30" ht="15" customHeight="1" x14ac:dyDescent="0.25">
      <c r="B171" s="153"/>
      <c r="C171" s="153"/>
      <c r="D171" s="153"/>
      <c r="E171" s="153"/>
      <c r="F171" s="153"/>
      <c r="G171" s="153"/>
      <c r="H171" s="16"/>
      <c r="I171" s="153"/>
      <c r="J171" s="153"/>
      <c r="K171" s="153"/>
      <c r="L171" s="153"/>
      <c r="M171" s="153"/>
      <c r="N171" s="153"/>
      <c r="O171" s="16"/>
      <c r="P171" s="153"/>
      <c r="Q171" s="153"/>
      <c r="R171" s="153"/>
      <c r="S171" s="153"/>
      <c r="T171" s="153"/>
      <c r="U171" s="153"/>
      <c r="V171" s="153"/>
      <c r="W171" s="153"/>
      <c r="X171" s="153"/>
      <c r="Y171" s="153"/>
      <c r="Z171" s="153"/>
      <c r="AA171" s="153"/>
      <c r="AB171" s="153"/>
      <c r="AC171" s="153"/>
      <c r="AD171" s="153"/>
    </row>
    <row r="172" spans="2:30" ht="15" customHeight="1" x14ac:dyDescent="0.25">
      <c r="B172" s="152" t="s">
        <v>390</v>
      </c>
      <c r="C172" s="152"/>
      <c r="D172" s="152"/>
      <c r="E172" s="152"/>
      <c r="F172" s="152"/>
      <c r="G172" s="152"/>
      <c r="H172" s="15"/>
      <c r="I172" s="152" t="s">
        <v>391</v>
      </c>
      <c r="J172" s="152"/>
      <c r="K172" s="152"/>
      <c r="L172" s="152"/>
      <c r="M172" s="152"/>
      <c r="N172" s="152"/>
      <c r="O172" s="15"/>
      <c r="P172" s="154" t="s">
        <v>419</v>
      </c>
      <c r="Q172" s="154"/>
      <c r="R172" s="154"/>
      <c r="S172" s="154"/>
      <c r="T172" s="154"/>
      <c r="U172" s="154"/>
      <c r="V172" s="154"/>
      <c r="W172" s="154"/>
      <c r="X172" s="154"/>
      <c r="Y172" s="154"/>
      <c r="Z172" s="154"/>
      <c r="AA172" s="154"/>
      <c r="AB172" s="154"/>
      <c r="AC172" s="154"/>
      <c r="AD172" s="154"/>
    </row>
    <row r="173" spans="2:30" ht="15" customHeight="1"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row>
    <row r="174" spans="2:30" ht="15" customHeight="1" x14ac:dyDescent="0.25">
      <c r="B174" s="165"/>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7"/>
    </row>
    <row r="175" spans="2:30" ht="15" customHeight="1" x14ac:dyDescent="0.25">
      <c r="B175" s="168"/>
      <c r="C175" s="169"/>
      <c r="D175" s="169"/>
      <c r="E175" s="169"/>
      <c r="F175" s="169"/>
      <c r="G175" s="169"/>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70"/>
    </row>
    <row r="176" spans="2:30" ht="15" customHeight="1" x14ac:dyDescent="0.25">
      <c r="B176" s="152" t="s">
        <v>420</v>
      </c>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row>
    <row r="177" spans="2:30" ht="15" customHeight="1" x14ac:dyDescent="0.25">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row>
    <row r="178" spans="2:30" ht="15" customHeight="1" x14ac:dyDescent="0.25">
      <c r="B178" s="152" t="s">
        <v>1097</v>
      </c>
      <c r="C178" s="152"/>
      <c r="D178" s="152"/>
      <c r="E178" s="152"/>
      <c r="F178" s="152"/>
      <c r="G178" s="152"/>
      <c r="H178" s="152"/>
      <c r="I178" s="152"/>
      <c r="J178" s="152"/>
      <c r="K178" s="152"/>
      <c r="L178" s="152"/>
      <c r="M178" s="152"/>
      <c r="N178" s="152"/>
      <c r="O178" s="152"/>
      <c r="P178" s="152"/>
      <c r="Q178" s="152"/>
      <c r="R178" s="152"/>
      <c r="S178" s="152"/>
      <c r="T178" s="152"/>
      <c r="U178" s="159" t="s">
        <v>60</v>
      </c>
      <c r="V178" s="159"/>
      <c r="W178" s="159"/>
      <c r="X178" s="159"/>
      <c r="Y178" s="159"/>
      <c r="Z178" s="159"/>
      <c r="AA178" s="160"/>
      <c r="AB178" s="131"/>
      <c r="AC178" s="133"/>
      <c r="AD178" s="132"/>
    </row>
    <row r="179" spans="2:30" ht="15" customHeight="1" x14ac:dyDescent="0.25"/>
    <row r="180" spans="2:30" ht="15" customHeight="1" x14ac:dyDescent="0.25">
      <c r="B180" s="134" t="s">
        <v>604</v>
      </c>
      <c r="C180" s="134"/>
      <c r="D180" s="134"/>
      <c r="E180" s="134"/>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row>
    <row r="181" spans="2:30" ht="15" customHeight="1" x14ac:dyDescent="0.25">
      <c r="B181" s="153"/>
      <c r="C181" s="153"/>
      <c r="D181" s="153"/>
      <c r="E181" s="153"/>
      <c r="F181" s="153"/>
      <c r="G181" s="153"/>
      <c r="H181" s="16"/>
      <c r="I181" s="153"/>
      <c r="J181" s="153"/>
      <c r="K181" s="153"/>
      <c r="L181" s="153"/>
      <c r="M181" s="153"/>
      <c r="N181" s="153"/>
      <c r="O181" s="16"/>
      <c r="P181" s="153"/>
      <c r="Q181" s="153"/>
      <c r="R181" s="153"/>
      <c r="S181" s="153"/>
      <c r="T181" s="153"/>
      <c r="U181" s="153"/>
      <c r="V181" s="153"/>
      <c r="W181" s="153"/>
      <c r="X181" s="153"/>
      <c r="Y181" s="153"/>
      <c r="Z181" s="153"/>
      <c r="AA181" s="153"/>
      <c r="AB181" s="153"/>
      <c r="AC181" s="153"/>
      <c r="AD181" s="153"/>
    </row>
    <row r="182" spans="2:30" ht="15" customHeight="1" x14ac:dyDescent="0.25">
      <c r="B182" s="152" t="s">
        <v>421</v>
      </c>
      <c r="C182" s="152"/>
      <c r="D182" s="152"/>
      <c r="E182" s="152"/>
      <c r="F182" s="152"/>
      <c r="G182" s="152"/>
      <c r="H182" s="15"/>
      <c r="I182" s="152" t="s">
        <v>422</v>
      </c>
      <c r="J182" s="152"/>
      <c r="K182" s="152"/>
      <c r="L182" s="152"/>
      <c r="M182" s="152"/>
      <c r="N182" s="152"/>
      <c r="O182" s="15"/>
      <c r="P182" s="154" t="s">
        <v>423</v>
      </c>
      <c r="Q182" s="154"/>
      <c r="R182" s="154"/>
      <c r="S182" s="154"/>
      <c r="T182" s="154"/>
      <c r="U182" s="154"/>
      <c r="V182" s="154"/>
      <c r="W182" s="154"/>
      <c r="X182" s="154"/>
      <c r="Y182" s="154"/>
      <c r="Z182" s="154"/>
      <c r="AA182" s="154"/>
      <c r="AB182" s="154"/>
      <c r="AC182" s="154"/>
      <c r="AD182" s="154"/>
    </row>
    <row r="183" spans="2:30" ht="15" customHeight="1"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row>
    <row r="184" spans="2:30" ht="15" customHeight="1" x14ac:dyDescent="0.25">
      <c r="B184" s="165"/>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7"/>
    </row>
    <row r="185" spans="2:30" ht="15" customHeight="1" x14ac:dyDescent="0.25">
      <c r="B185" s="168"/>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70"/>
    </row>
    <row r="186" spans="2:30" ht="15" customHeight="1" x14ac:dyDescent="0.25">
      <c r="B186" s="152" t="s">
        <v>424</v>
      </c>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row>
    <row r="187" spans="2:30" ht="15" customHeight="1" x14ac:dyDescent="0.25">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row>
    <row r="188" spans="2:30" ht="15" customHeight="1" x14ac:dyDescent="0.25">
      <c r="B188" s="152" t="s">
        <v>1098</v>
      </c>
      <c r="C188" s="152"/>
      <c r="D188" s="152"/>
      <c r="E188" s="152"/>
      <c r="F188" s="152"/>
      <c r="G188" s="152"/>
      <c r="H188" s="152"/>
      <c r="I188" s="152"/>
      <c r="J188" s="152"/>
      <c r="K188" s="152"/>
      <c r="L188" s="152"/>
      <c r="M188" s="152"/>
      <c r="N188" s="152"/>
      <c r="O188" s="152"/>
      <c r="P188" s="152"/>
      <c r="Q188" s="152"/>
      <c r="R188" s="152"/>
      <c r="S188" s="152"/>
      <c r="T188" s="152"/>
      <c r="U188" s="159" t="s">
        <v>60</v>
      </c>
      <c r="V188" s="159"/>
      <c r="W188" s="159"/>
      <c r="X188" s="159"/>
      <c r="Y188" s="159"/>
      <c r="Z188" s="159"/>
      <c r="AA188" s="160"/>
      <c r="AB188" s="131"/>
      <c r="AC188" s="133"/>
      <c r="AD188" s="132"/>
    </row>
    <row r="189" spans="2:30" ht="15" customHeight="1" x14ac:dyDescent="0.25"/>
    <row r="190" spans="2:30" ht="15" customHeight="1" x14ac:dyDescent="0.25">
      <c r="B190" s="134" t="s">
        <v>1446</v>
      </c>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row>
    <row r="191" spans="2:30" ht="15" customHeight="1" x14ac:dyDescent="0.25">
      <c r="B191" s="153"/>
      <c r="C191" s="153"/>
      <c r="D191" s="153"/>
      <c r="E191" s="153"/>
      <c r="F191" s="153"/>
      <c r="G191" s="153"/>
      <c r="H191" s="16"/>
      <c r="I191" s="153"/>
      <c r="J191" s="153"/>
      <c r="K191" s="153"/>
      <c r="L191" s="153"/>
      <c r="M191" s="153"/>
      <c r="N191" s="153"/>
      <c r="O191" s="16"/>
      <c r="P191" s="153"/>
      <c r="Q191" s="153"/>
      <c r="R191" s="153"/>
      <c r="S191" s="153"/>
      <c r="T191" s="153"/>
      <c r="U191" s="153"/>
      <c r="V191" s="153"/>
      <c r="W191" s="153"/>
      <c r="X191" s="153"/>
      <c r="Y191" s="153"/>
      <c r="Z191" s="153"/>
      <c r="AA191" s="153"/>
      <c r="AB191" s="153"/>
      <c r="AC191" s="153"/>
      <c r="AD191" s="153"/>
    </row>
    <row r="192" spans="2:30" ht="15" customHeight="1" x14ac:dyDescent="0.25">
      <c r="B192" s="152" t="s">
        <v>605</v>
      </c>
      <c r="C192" s="152"/>
      <c r="D192" s="152"/>
      <c r="E192" s="152"/>
      <c r="F192" s="152"/>
      <c r="G192" s="152"/>
      <c r="H192" s="15"/>
      <c r="I192" s="152" t="s">
        <v>606</v>
      </c>
      <c r="J192" s="152"/>
      <c r="K192" s="152"/>
      <c r="L192" s="152"/>
      <c r="M192" s="152"/>
      <c r="N192" s="152"/>
      <c r="O192" s="15"/>
      <c r="P192" s="154" t="s">
        <v>1445</v>
      </c>
      <c r="Q192" s="154"/>
      <c r="R192" s="154"/>
      <c r="S192" s="154"/>
      <c r="T192" s="154"/>
      <c r="U192" s="154"/>
      <c r="V192" s="154"/>
      <c r="W192" s="154"/>
      <c r="X192" s="154"/>
      <c r="Y192" s="154"/>
      <c r="Z192" s="154"/>
      <c r="AA192" s="154"/>
      <c r="AB192" s="154"/>
      <c r="AC192" s="154"/>
      <c r="AD192" s="154"/>
    </row>
    <row r="193" spans="2:30" ht="15" customHeight="1"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row>
    <row r="194" spans="2:30" ht="15" customHeight="1" x14ac:dyDescent="0.25">
      <c r="B194" s="165"/>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7"/>
    </row>
    <row r="195" spans="2:30" ht="15" customHeight="1" x14ac:dyDescent="0.25">
      <c r="B195" s="168"/>
      <c r="C195" s="169"/>
      <c r="D195" s="169"/>
      <c r="E195" s="169"/>
      <c r="F195" s="169"/>
      <c r="G195" s="169"/>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70"/>
    </row>
    <row r="196" spans="2:30" ht="15" customHeight="1" x14ac:dyDescent="0.25">
      <c r="B196" s="152" t="s">
        <v>607</v>
      </c>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row>
    <row r="197" spans="2:30" ht="15" customHeight="1" x14ac:dyDescent="0.25">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row>
    <row r="198" spans="2:30" ht="15" customHeight="1" x14ac:dyDescent="0.25">
      <c r="B198" s="152" t="s">
        <v>1099</v>
      </c>
      <c r="C198" s="152"/>
      <c r="D198" s="152"/>
      <c r="E198" s="152"/>
      <c r="F198" s="152"/>
      <c r="G198" s="152"/>
      <c r="H198" s="152"/>
      <c r="I198" s="152"/>
      <c r="J198" s="152"/>
      <c r="K198" s="152"/>
      <c r="L198" s="152"/>
      <c r="M198" s="152"/>
      <c r="N198" s="152"/>
      <c r="O198" s="152"/>
      <c r="P198" s="152"/>
      <c r="Q198" s="152"/>
      <c r="R198" s="152"/>
      <c r="S198" s="152"/>
      <c r="T198" s="152"/>
      <c r="U198" s="159" t="s">
        <v>60</v>
      </c>
      <c r="V198" s="159"/>
      <c r="W198" s="159"/>
      <c r="X198" s="159"/>
      <c r="Y198" s="159"/>
      <c r="Z198" s="159"/>
      <c r="AA198" s="160"/>
      <c r="AB198" s="131"/>
      <c r="AC198" s="133"/>
      <c r="AD198" s="132"/>
    </row>
    <row r="199" spans="2:30" ht="15" customHeight="1" x14ac:dyDescent="0.25"/>
    <row r="200" spans="2:30" ht="15" customHeight="1" x14ac:dyDescent="0.25">
      <c r="B200" s="134" t="s">
        <v>1439</v>
      </c>
      <c r="C200" s="134"/>
      <c r="D200" s="134"/>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row>
    <row r="201" spans="2:30" ht="15" customHeight="1" x14ac:dyDescent="0.25">
      <c r="B201" s="153"/>
      <c r="C201" s="153"/>
      <c r="D201" s="153"/>
      <c r="E201" s="153"/>
      <c r="F201" s="153"/>
      <c r="G201" s="153"/>
      <c r="H201" s="16"/>
      <c r="I201" s="153"/>
      <c r="J201" s="153"/>
      <c r="K201" s="153"/>
      <c r="L201" s="153"/>
      <c r="M201" s="153"/>
      <c r="N201" s="153"/>
      <c r="O201" s="16"/>
      <c r="P201" s="153"/>
      <c r="Q201" s="153"/>
      <c r="R201" s="153"/>
      <c r="S201" s="153"/>
      <c r="T201" s="153"/>
      <c r="U201" s="153"/>
      <c r="V201" s="153"/>
      <c r="W201" s="153"/>
      <c r="X201" s="153"/>
      <c r="Y201" s="153"/>
      <c r="Z201" s="153"/>
      <c r="AA201" s="153"/>
      <c r="AB201" s="153"/>
      <c r="AC201" s="153"/>
      <c r="AD201" s="153"/>
    </row>
    <row r="202" spans="2:30" ht="15" customHeight="1" x14ac:dyDescent="0.25">
      <c r="B202" s="152" t="s">
        <v>1440</v>
      </c>
      <c r="C202" s="152"/>
      <c r="D202" s="152"/>
      <c r="E202" s="152"/>
      <c r="F202" s="152"/>
      <c r="G202" s="152"/>
      <c r="H202" s="15"/>
      <c r="I202" s="152" t="s">
        <v>1441</v>
      </c>
      <c r="J202" s="152"/>
      <c r="K202" s="152"/>
      <c r="L202" s="152"/>
      <c r="M202" s="152"/>
      <c r="N202" s="152"/>
      <c r="O202" s="15"/>
      <c r="P202" s="154" t="s">
        <v>1442</v>
      </c>
      <c r="Q202" s="154"/>
      <c r="R202" s="154"/>
      <c r="S202" s="154"/>
      <c r="T202" s="154"/>
      <c r="U202" s="154"/>
      <c r="V202" s="154"/>
      <c r="W202" s="154"/>
      <c r="X202" s="154"/>
      <c r="Y202" s="154"/>
      <c r="Z202" s="154"/>
      <c r="AA202" s="154"/>
      <c r="AB202" s="154"/>
      <c r="AC202" s="154"/>
      <c r="AD202" s="154"/>
    </row>
    <row r="203" spans="2:30" ht="15" customHeight="1" x14ac:dyDescent="0.2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row>
    <row r="204" spans="2:30" ht="15" customHeight="1" x14ac:dyDescent="0.25">
      <c r="B204" s="165"/>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7"/>
    </row>
    <row r="205" spans="2:30" ht="15" customHeight="1" x14ac:dyDescent="0.25">
      <c r="B205" s="168"/>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70"/>
    </row>
    <row r="206" spans="2:30" ht="15" customHeight="1" x14ac:dyDescent="0.25">
      <c r="B206" s="152" t="s">
        <v>1443</v>
      </c>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row>
    <row r="207" spans="2:30" ht="15" customHeight="1" x14ac:dyDescent="0.25">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row>
    <row r="208" spans="2:30" ht="15" customHeight="1" x14ac:dyDescent="0.25">
      <c r="B208" s="152" t="s">
        <v>1444</v>
      </c>
      <c r="C208" s="152"/>
      <c r="D208" s="152"/>
      <c r="E208" s="152"/>
      <c r="F208" s="152"/>
      <c r="G208" s="152"/>
      <c r="H208" s="152"/>
      <c r="I208" s="152"/>
      <c r="J208" s="152"/>
      <c r="K208" s="152"/>
      <c r="L208" s="152"/>
      <c r="M208" s="152"/>
      <c r="N208" s="152"/>
      <c r="O208" s="152"/>
      <c r="P208" s="152"/>
      <c r="Q208" s="152"/>
      <c r="R208" s="152"/>
      <c r="S208" s="152"/>
      <c r="T208" s="152"/>
      <c r="U208" s="159" t="s">
        <v>60</v>
      </c>
      <c r="V208" s="159"/>
      <c r="W208" s="159"/>
      <c r="X208" s="159"/>
      <c r="Y208" s="159"/>
      <c r="Z208" s="159"/>
      <c r="AA208" s="160"/>
      <c r="AB208" s="131"/>
      <c r="AC208" s="133"/>
      <c r="AD208" s="132"/>
    </row>
    <row r="209" spans="2:30" ht="15" customHeight="1" x14ac:dyDescent="0.25"/>
    <row r="210" spans="2:30" ht="15" customHeight="1" x14ac:dyDescent="0.25">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row>
    <row r="211" spans="2:30" ht="15" customHeight="1" x14ac:dyDescent="0.25"/>
  </sheetData>
  <sheetProtection algorithmName="SHA-512" hashValue="5RKLVp4EQPYKTaB5xOBTbE1pOFetkLvIUiLhe1HEhASxtNn717kiINr/ubRs/ndZyv5L5LTV6BIlSdoTS3kF4g==" saltValue="IS8IYuuNP9wkJyJRBKU34A==" spinCount="100000" sheet="1" selectLockedCells="1"/>
  <mergeCells count="257">
    <mergeCell ref="B208:T208"/>
    <mergeCell ref="U208:AA208"/>
    <mergeCell ref="AB208:AD208"/>
    <mergeCell ref="B200:AD200"/>
    <mergeCell ref="B201:G201"/>
    <mergeCell ref="I201:N201"/>
    <mergeCell ref="P201:AD201"/>
    <mergeCell ref="B202:G202"/>
    <mergeCell ref="I202:N202"/>
    <mergeCell ref="P202:AD202"/>
    <mergeCell ref="B204:AD205"/>
    <mergeCell ref="B206:AD206"/>
    <mergeCell ref="B57:AA58"/>
    <mergeCell ref="AB57:AD57"/>
    <mergeCell ref="B188:T188"/>
    <mergeCell ref="U188:AA188"/>
    <mergeCell ref="AB188:AD188"/>
    <mergeCell ref="B198:T198"/>
    <mergeCell ref="U198:AA198"/>
    <mergeCell ref="AB198:AD198"/>
    <mergeCell ref="B158:T158"/>
    <mergeCell ref="U158:AA158"/>
    <mergeCell ref="AB158:AD158"/>
    <mergeCell ref="B168:T168"/>
    <mergeCell ref="U168:AA168"/>
    <mergeCell ref="AB168:AD168"/>
    <mergeCell ref="B178:T178"/>
    <mergeCell ref="U178:AA178"/>
    <mergeCell ref="AB178:AD178"/>
    <mergeCell ref="B192:G192"/>
    <mergeCell ref="I192:N192"/>
    <mergeCell ref="P192:AD192"/>
    <mergeCell ref="B196:AD196"/>
    <mergeCell ref="B194:AD195"/>
    <mergeCell ref="U125:AA125"/>
    <mergeCell ref="AB125:AD125"/>
    <mergeCell ref="B125:T125"/>
    <mergeCell ref="B138:T138"/>
    <mergeCell ref="U138:AA138"/>
    <mergeCell ref="AB138:AD138"/>
    <mergeCell ref="B148:T148"/>
    <mergeCell ref="U148:AA148"/>
    <mergeCell ref="AB148:AD148"/>
    <mergeCell ref="I129:N129"/>
    <mergeCell ref="P129:AD129"/>
    <mergeCell ref="B133:AD133"/>
    <mergeCell ref="B131:AD132"/>
    <mergeCell ref="B135:N135"/>
    <mergeCell ref="B136:N136"/>
    <mergeCell ref="P136:S136"/>
    <mergeCell ref="P135:S135"/>
    <mergeCell ref="B2:W2"/>
    <mergeCell ref="X2:AD2"/>
    <mergeCell ref="B17:H17"/>
    <mergeCell ref="B26:AD26"/>
    <mergeCell ref="B19:AD19"/>
    <mergeCell ref="K20:L20"/>
    <mergeCell ref="K21:L21"/>
    <mergeCell ref="B20:I20"/>
    <mergeCell ref="B21:I21"/>
    <mergeCell ref="N20:U20"/>
    <mergeCell ref="N21:U21"/>
    <mergeCell ref="W20:AD20"/>
    <mergeCell ref="W21:AD21"/>
    <mergeCell ref="B23:L23"/>
    <mergeCell ref="B24:L24"/>
    <mergeCell ref="B4:AD4"/>
    <mergeCell ref="U7:AD7"/>
    <mergeCell ref="B11:S11"/>
    <mergeCell ref="B16:H16"/>
    <mergeCell ref="U9:AD9"/>
    <mergeCell ref="U10:AD10"/>
    <mergeCell ref="U11:AD11"/>
    <mergeCell ref="U6:AD6"/>
    <mergeCell ref="B7:S7"/>
    <mergeCell ref="B6:S6"/>
    <mergeCell ref="B10:S10"/>
    <mergeCell ref="B13:K13"/>
    <mergeCell ref="M13:N13"/>
    <mergeCell ref="P13:S13"/>
    <mergeCell ref="U14:AD14"/>
    <mergeCell ref="B9:S9"/>
    <mergeCell ref="U13:AD13"/>
    <mergeCell ref="B14:K14"/>
    <mergeCell ref="M14:N14"/>
    <mergeCell ref="P14:S14"/>
    <mergeCell ref="I33:N33"/>
    <mergeCell ref="B33:G33"/>
    <mergeCell ref="B97:K97"/>
    <mergeCell ref="M97:N97"/>
    <mergeCell ref="P97:S97"/>
    <mergeCell ref="U97:AD97"/>
    <mergeCell ref="B99:H99"/>
    <mergeCell ref="B94:S94"/>
    <mergeCell ref="U94:AD94"/>
    <mergeCell ref="B96:K96"/>
    <mergeCell ref="M96:N96"/>
    <mergeCell ref="P96:S96"/>
    <mergeCell ref="U96:AD96"/>
    <mergeCell ref="B60:AD60"/>
    <mergeCell ref="B87:AD87"/>
    <mergeCell ref="B34:G34"/>
    <mergeCell ref="I34:N34"/>
    <mergeCell ref="B68:S68"/>
    <mergeCell ref="U68:AD68"/>
    <mergeCell ref="B69:S69"/>
    <mergeCell ref="B65:S65"/>
    <mergeCell ref="U65:AD65"/>
    <mergeCell ref="B64:S64"/>
    <mergeCell ref="U64:AD64"/>
    <mergeCell ref="B152:G152"/>
    <mergeCell ref="I152:N152"/>
    <mergeCell ref="B140:AD140"/>
    <mergeCell ref="B141:G141"/>
    <mergeCell ref="I141:N141"/>
    <mergeCell ref="P141:AD141"/>
    <mergeCell ref="B142:G142"/>
    <mergeCell ref="I142:N142"/>
    <mergeCell ref="P142:AD142"/>
    <mergeCell ref="B146:AD146"/>
    <mergeCell ref="P152:AD152"/>
    <mergeCell ref="B144:AD145"/>
    <mergeCell ref="B210:AD210"/>
    <mergeCell ref="B186:AD186"/>
    <mergeCell ref="B160:AD160"/>
    <mergeCell ref="B112:AD112"/>
    <mergeCell ref="B117:AD117"/>
    <mergeCell ref="B85:G85"/>
    <mergeCell ref="B84:G84"/>
    <mergeCell ref="U92:AD92"/>
    <mergeCell ref="B93:S93"/>
    <mergeCell ref="U93:AD93"/>
    <mergeCell ref="B110:G110"/>
    <mergeCell ref="B109:G109"/>
    <mergeCell ref="B127:AD127"/>
    <mergeCell ref="B128:G128"/>
    <mergeCell ref="I128:N128"/>
    <mergeCell ref="P128:AD128"/>
    <mergeCell ref="B129:G129"/>
    <mergeCell ref="B100:H100"/>
    <mergeCell ref="B92:S92"/>
    <mergeCell ref="B123:AD123"/>
    <mergeCell ref="B118:G118"/>
    <mergeCell ref="I118:N118"/>
    <mergeCell ref="B119:G119"/>
    <mergeCell ref="I119:N119"/>
    <mergeCell ref="P119:AD119"/>
    <mergeCell ref="P118:AD118"/>
    <mergeCell ref="B121:AD122"/>
    <mergeCell ref="B114:AD115"/>
    <mergeCell ref="B191:G191"/>
    <mergeCell ref="I191:N191"/>
    <mergeCell ref="P191:AD191"/>
    <mergeCell ref="B156:AD156"/>
    <mergeCell ref="B181:G181"/>
    <mergeCell ref="I181:N181"/>
    <mergeCell ref="P181:AD181"/>
    <mergeCell ref="B182:G182"/>
    <mergeCell ref="I182:N182"/>
    <mergeCell ref="P182:AD182"/>
    <mergeCell ref="P172:AD172"/>
    <mergeCell ref="B176:AD176"/>
    <mergeCell ref="B154:AD155"/>
    <mergeCell ref="B164:AD165"/>
    <mergeCell ref="B174:AD175"/>
    <mergeCell ref="B184:AD185"/>
    <mergeCell ref="B150:AD150"/>
    <mergeCell ref="B151:G151"/>
    <mergeCell ref="I151:N151"/>
    <mergeCell ref="P151:AD151"/>
    <mergeCell ref="B30:L30"/>
    <mergeCell ref="B31:L31"/>
    <mergeCell ref="B106:L106"/>
    <mergeCell ref="B107:L107"/>
    <mergeCell ref="N103:U103"/>
    <mergeCell ref="W103:AD103"/>
    <mergeCell ref="W104:AD104"/>
    <mergeCell ref="N104:U104"/>
    <mergeCell ref="K104:L104"/>
    <mergeCell ref="B104:I104"/>
    <mergeCell ref="AB36:AD36"/>
    <mergeCell ref="U36:AA36"/>
    <mergeCell ref="B36:T36"/>
    <mergeCell ref="B81:L81"/>
    <mergeCell ref="B82:L82"/>
    <mergeCell ref="B78:I78"/>
    <mergeCell ref="P33:U33"/>
    <mergeCell ref="P34:U34"/>
    <mergeCell ref="AB38:AD38"/>
    <mergeCell ref="B38:AA38"/>
    <mergeCell ref="B62:AA62"/>
    <mergeCell ref="AB62:AD62"/>
    <mergeCell ref="B77:AD77"/>
    <mergeCell ref="B72:K72"/>
    <mergeCell ref="B27:I27"/>
    <mergeCell ref="B28:I28"/>
    <mergeCell ref="B190:AD190"/>
    <mergeCell ref="B180:AD180"/>
    <mergeCell ref="B161:G161"/>
    <mergeCell ref="I161:N161"/>
    <mergeCell ref="P161:AD161"/>
    <mergeCell ref="B162:G162"/>
    <mergeCell ref="I162:N162"/>
    <mergeCell ref="P162:AD162"/>
    <mergeCell ref="B166:AD166"/>
    <mergeCell ref="B170:AD170"/>
    <mergeCell ref="B171:G171"/>
    <mergeCell ref="I171:N171"/>
    <mergeCell ref="P171:AD171"/>
    <mergeCell ref="B172:G172"/>
    <mergeCell ref="I172:N172"/>
    <mergeCell ref="W27:AD27"/>
    <mergeCell ref="W28:AD28"/>
    <mergeCell ref="N27:U27"/>
    <mergeCell ref="N28:U28"/>
    <mergeCell ref="K27:L27"/>
    <mergeCell ref="K28:L28"/>
    <mergeCell ref="K78:L78"/>
    <mergeCell ref="U67:AD67"/>
    <mergeCell ref="B67:S67"/>
    <mergeCell ref="B74:H74"/>
    <mergeCell ref="B75:H75"/>
    <mergeCell ref="U69:AD69"/>
    <mergeCell ref="B71:K71"/>
    <mergeCell ref="M71:N71"/>
    <mergeCell ref="P71:S71"/>
    <mergeCell ref="U71:AD71"/>
    <mergeCell ref="K103:L103"/>
    <mergeCell ref="B103:I103"/>
    <mergeCell ref="B102:AD102"/>
    <mergeCell ref="M72:N72"/>
    <mergeCell ref="P72:S72"/>
    <mergeCell ref="U72:AD72"/>
    <mergeCell ref="N78:U78"/>
    <mergeCell ref="W78:AD78"/>
    <mergeCell ref="W79:AD79"/>
    <mergeCell ref="N79:U79"/>
    <mergeCell ref="K79:L79"/>
    <mergeCell ref="B89:AD89"/>
    <mergeCell ref="B90:AD90"/>
    <mergeCell ref="C51:U51"/>
    <mergeCell ref="C54:U54"/>
    <mergeCell ref="W51:AD51"/>
    <mergeCell ref="C52:U52"/>
    <mergeCell ref="W52:AD52"/>
    <mergeCell ref="C55:U55"/>
    <mergeCell ref="C48:O48"/>
    <mergeCell ref="AB40:AD40"/>
    <mergeCell ref="B40:AA41"/>
    <mergeCell ref="C43:Z43"/>
    <mergeCell ref="C45:U45"/>
    <mergeCell ref="C46:K46"/>
    <mergeCell ref="C49:O49"/>
    <mergeCell ref="Q49:S49"/>
    <mergeCell ref="U49:Y49"/>
    <mergeCell ref="Q48:S48"/>
    <mergeCell ref="U48:Y48"/>
  </mergeCells>
  <conditionalFormatting sqref="B64:S65 B67:S75 U64:AD65 U67:AD72 B77:AD77 B84:G85 B81:B82 M81:AD82 B80:AD80 B78 J78:K78 B79:K79 V78:W79 M78:N79">
    <cfRule type="expression" dxfId="142" priority="2">
      <formula>$AB$62="YES"</formula>
    </cfRule>
  </conditionalFormatting>
  <conditionalFormatting sqref="C43:AD55">
    <cfRule type="expression" dxfId="141" priority="1">
      <formula>$AB$40="Sponsor"</formula>
    </cfRule>
  </conditionalFormatting>
  <dataValidations count="3">
    <dataValidation type="textLength" operator="equal" allowBlank="1" showInputMessage="1" showErrorMessage="1" promptTitle="Phone Numbers" prompt="Enter phone numbers without special characters (ex. 3172327777)." sqref="U10:AD10 U13:AD13 U93:AD93 U96:AD96 U68:AD68 U71:AD71" xr:uid="{00000000-0002-0000-0000-000000000000}">
      <formula1>10</formula1>
    </dataValidation>
    <dataValidation type="textLength" operator="equal" allowBlank="1" showErrorMessage="1" promptTitle="ZIP" prompt="Enter ZIP + 4 code without special characters (ex. 462043565)." sqref="P13:S13 P71:S71 P96:S96" xr:uid="{00000000-0002-0000-0000-000001000000}">
      <formula1>5</formula1>
    </dataValidation>
    <dataValidation type="list" allowBlank="1" showInputMessage="1" showErrorMessage="1" sqref="AB40" xr:uid="{E35ED306-277D-4FFA-891D-6297F2D980FF}">
      <formula1>"Owner, Developer, Sponsor"</formula1>
    </dataValidation>
  </dataValidations>
  <printOptions horizontalCentered="1"/>
  <pageMargins left="0.5" right="0.5" top="0.5" bottom="0.5" header="0.3" footer="0.3"/>
  <pageSetup scale="93" fitToHeight="0" orientation="portrait" r:id="rId1"/>
  <headerFooter>
    <oddFooter>&amp;C&amp;P</oddFooter>
  </headerFooter>
  <rowBreaks count="3" manualBreakCount="3">
    <brk id="59" max="30" man="1"/>
    <brk id="111" max="30" man="1"/>
    <brk id="159" max="30"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Validation!$C$2:$C$52</xm:f>
          </x14:formula1>
          <xm:sqref>M13:N13 M96:N96 M71:N71 P135 Q48:S48</xm:sqref>
        </x14:dataValidation>
        <x14:dataValidation type="list" allowBlank="1" showInputMessage="1" showErrorMessage="1" xr:uid="{00000000-0002-0000-0000-000003000000}">
          <x14:formula1>
            <xm:f>Validation!$A$7:$A$9</xm:f>
          </x14:formula1>
          <xm:sqref>U65:AD65</xm:sqref>
        </x14:dataValidation>
        <x14:dataValidation type="list" allowBlank="1" showInputMessage="1" showErrorMessage="1" xr:uid="{00000000-0002-0000-0000-000004000000}">
          <x14:formula1>
            <xm:f>Validation!$A$2:$A$4</xm:f>
          </x14:formula1>
          <xm:sqref>U7:AD7</xm:sqref>
        </x14:dataValidation>
        <x14:dataValidation type="list" allowBlank="1" showInputMessage="1" showErrorMessage="1" xr:uid="{00000000-0002-0000-0000-000005000000}">
          <x14:formula1>
            <xm:f>Validation!$E$2:$E$3</xm:f>
          </x14:formula1>
          <xm:sqref>AB38:AD38 AB62:AD62 AB36:AD36 AB125:AD125 AB138:AD138 AB148:AD148 AB158:AD158 AB168:AD168 AB178:AD178 AB188:AD188 AB198:AD198 AB57:AD57 AB208:AD208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E149"/>
  <sheetViews>
    <sheetView showGridLines="0" topLeftCell="A55" zoomScaleNormal="100" workbookViewId="0">
      <selection activeCell="S68" sqref="S68:U70"/>
    </sheetView>
  </sheetViews>
  <sheetFormatPr defaultColWidth="0" defaultRowHeight="15" customHeight="1" zeroHeight="1" x14ac:dyDescent="0.25"/>
  <cols>
    <col min="1" max="31" width="3.28515625" style="14" customWidth="1"/>
    <col min="32" max="16384" width="9.140625" style="14" hidden="1"/>
  </cols>
  <sheetData>
    <row r="1" spans="2:30" ht="15" customHeight="1" x14ac:dyDescent="0.25"/>
    <row r="2" spans="2:30" ht="15" customHeight="1" x14ac:dyDescent="0.25">
      <c r="B2" s="181" t="s">
        <v>1286</v>
      </c>
      <c r="C2" s="181"/>
      <c r="D2" s="181"/>
      <c r="E2" s="181"/>
      <c r="F2" s="181"/>
      <c r="G2" s="181"/>
      <c r="H2" s="181"/>
      <c r="I2" s="181"/>
      <c r="J2" s="181"/>
      <c r="K2" s="181"/>
      <c r="L2" s="181"/>
      <c r="M2" s="181"/>
      <c r="N2" s="181"/>
      <c r="O2" s="181"/>
      <c r="P2" s="181"/>
      <c r="Q2" s="181"/>
      <c r="R2" s="181"/>
      <c r="S2" s="181"/>
      <c r="T2" s="181"/>
      <c r="U2" s="181"/>
      <c r="V2" s="181" t="s">
        <v>101</v>
      </c>
      <c r="W2" s="181"/>
      <c r="X2" s="181"/>
      <c r="Y2" s="181"/>
      <c r="Z2" s="181"/>
      <c r="AA2" s="181"/>
      <c r="AB2" s="181"/>
      <c r="AC2" s="181"/>
      <c r="AD2" s="32">
        <v>33</v>
      </c>
    </row>
    <row r="3" spans="2:30" ht="15" customHeight="1" thickBot="1" x14ac:dyDescent="0.3"/>
    <row r="4" spans="2:30" ht="15" customHeight="1" thickBot="1" x14ac:dyDescent="0.3">
      <c r="B4" s="172" t="s">
        <v>215</v>
      </c>
      <c r="C4" s="172"/>
      <c r="D4" s="172"/>
      <c r="E4" s="172"/>
      <c r="F4" s="172"/>
      <c r="G4" s="172"/>
      <c r="H4" s="172"/>
      <c r="I4" s="172"/>
      <c r="J4" s="172"/>
      <c r="K4" s="172"/>
      <c r="L4" s="172"/>
      <c r="M4" s="172"/>
      <c r="N4" s="172"/>
      <c r="O4" s="172"/>
      <c r="P4" s="172"/>
      <c r="Q4" s="172"/>
      <c r="R4" s="172"/>
      <c r="S4" s="172"/>
      <c r="T4" s="172"/>
      <c r="U4" s="172"/>
      <c r="V4" s="1162" t="s">
        <v>101</v>
      </c>
      <c r="W4" s="1162"/>
      <c r="X4" s="1162"/>
      <c r="Y4" s="1162"/>
      <c r="Z4" s="1162"/>
      <c r="AA4" s="1162"/>
      <c r="AB4" s="1162"/>
      <c r="AC4" s="1162"/>
      <c r="AD4" s="33">
        <f>Y10</f>
        <v>5</v>
      </c>
    </row>
    <row r="5" spans="2:30" ht="15" customHeight="1" thickBot="1" x14ac:dyDescent="0.3"/>
    <row r="6" spans="2:30" ht="15" customHeight="1" x14ac:dyDescent="0.25">
      <c r="B6" s="544" t="s">
        <v>483</v>
      </c>
      <c r="C6" s="456"/>
      <c r="D6" s="456"/>
      <c r="E6" s="456"/>
      <c r="F6" s="456"/>
      <c r="G6" s="456"/>
      <c r="H6" s="456"/>
      <c r="I6" s="456"/>
      <c r="J6" s="456"/>
      <c r="K6" s="456"/>
      <c r="L6" s="456"/>
      <c r="M6" s="456"/>
      <c r="N6" s="456"/>
      <c r="O6" s="739"/>
      <c r="P6" s="429" t="s">
        <v>80</v>
      </c>
      <c r="Q6" s="430"/>
      <c r="R6" s="430"/>
      <c r="S6" s="430" t="s">
        <v>235</v>
      </c>
      <c r="T6" s="430"/>
      <c r="U6" s="430"/>
      <c r="V6" s="430" t="s">
        <v>153</v>
      </c>
      <c r="W6" s="430"/>
      <c r="X6" s="430"/>
      <c r="Y6" s="430" t="s">
        <v>204</v>
      </c>
      <c r="Z6" s="430"/>
      <c r="AA6" s="431"/>
      <c r="AB6" s="547" t="s">
        <v>180</v>
      </c>
      <c r="AC6" s="430"/>
      <c r="AD6" s="431"/>
    </row>
    <row r="7" spans="2:30" ht="15" customHeight="1" thickBot="1" x14ac:dyDescent="0.3">
      <c r="B7" s="545"/>
      <c r="C7" s="459"/>
      <c r="D7" s="459"/>
      <c r="E7" s="459"/>
      <c r="F7" s="459"/>
      <c r="G7" s="459"/>
      <c r="H7" s="459"/>
      <c r="I7" s="459"/>
      <c r="J7" s="459"/>
      <c r="K7" s="459"/>
      <c r="L7" s="459"/>
      <c r="M7" s="459"/>
      <c r="N7" s="459"/>
      <c r="O7" s="740"/>
      <c r="P7" s="432"/>
      <c r="Q7" s="391"/>
      <c r="R7" s="391"/>
      <c r="S7" s="391"/>
      <c r="T7" s="391"/>
      <c r="U7" s="391"/>
      <c r="V7" s="391"/>
      <c r="W7" s="391"/>
      <c r="X7" s="391"/>
      <c r="Y7" s="391"/>
      <c r="Z7" s="391"/>
      <c r="AA7" s="433"/>
      <c r="AB7" s="422"/>
      <c r="AC7" s="391"/>
      <c r="AD7" s="433"/>
    </row>
    <row r="8" spans="2:30" ht="15" customHeight="1" x14ac:dyDescent="0.25">
      <c r="B8" s="1019" t="s">
        <v>520</v>
      </c>
      <c r="C8" s="1020"/>
      <c r="D8" s="1020"/>
      <c r="E8" s="1020"/>
      <c r="F8" s="1020"/>
      <c r="G8" s="1020"/>
      <c r="H8" s="1020"/>
      <c r="I8" s="1020"/>
      <c r="J8" s="1020"/>
      <c r="K8" s="1020"/>
      <c r="L8" s="1020"/>
      <c r="M8" s="1020"/>
      <c r="N8" s="1020"/>
      <c r="O8" s="1028"/>
      <c r="P8" s="1258">
        <f>SUM('T4-Units'!Y15,'T4-Units'!Y23)</f>
        <v>0</v>
      </c>
      <c r="Q8" s="943"/>
      <c r="R8" s="943"/>
      <c r="S8" s="1256">
        <f>'T4-Units'!B54</f>
        <v>0</v>
      </c>
      <c r="T8" s="943"/>
      <c r="U8" s="943"/>
      <c r="V8" s="1273">
        <f>IF(AND(P8&gt;0,S8&gt;0),P8/S8,0)</f>
        <v>0</v>
      </c>
      <c r="W8" s="1273"/>
      <c r="X8" s="1273"/>
      <c r="Y8" s="1240">
        <v>3</v>
      </c>
      <c r="Z8" s="1240"/>
      <c r="AA8" s="1241"/>
      <c r="AB8" s="1192">
        <f>IF(V8&gt;=20%,Y8,0)</f>
        <v>0</v>
      </c>
      <c r="AC8" s="943"/>
      <c r="AD8" s="1234"/>
    </row>
    <row r="9" spans="2:30" ht="15" customHeight="1" thickBot="1" x14ac:dyDescent="0.3">
      <c r="B9" s="928" t="s">
        <v>482</v>
      </c>
      <c r="C9" s="929"/>
      <c r="D9" s="929"/>
      <c r="E9" s="929"/>
      <c r="F9" s="929"/>
      <c r="G9" s="929"/>
      <c r="H9" s="929"/>
      <c r="I9" s="929"/>
      <c r="J9" s="929"/>
      <c r="K9" s="929"/>
      <c r="L9" s="929"/>
      <c r="M9" s="929"/>
      <c r="N9" s="929"/>
      <c r="O9" s="1262"/>
      <c r="P9" s="1263">
        <f>'T4-Units'!Y15</f>
        <v>0</v>
      </c>
      <c r="Q9" s="1158"/>
      <c r="R9" s="1158"/>
      <c r="S9" s="1257">
        <f>'T4-Units'!B54</f>
        <v>0</v>
      </c>
      <c r="T9" s="1158"/>
      <c r="U9" s="1158"/>
      <c r="V9" s="1274">
        <f>IF(AND(P9&gt;0,S9&gt;0),P9/S9,0)</f>
        <v>0</v>
      </c>
      <c r="W9" s="1274"/>
      <c r="X9" s="1274"/>
      <c r="Y9" s="1156">
        <v>5</v>
      </c>
      <c r="Z9" s="1156"/>
      <c r="AA9" s="1275"/>
      <c r="AB9" s="1254">
        <f>IF(V9&gt;=20%,Y9,0)</f>
        <v>0</v>
      </c>
      <c r="AC9" s="1158"/>
      <c r="AD9" s="1255"/>
    </row>
    <row r="10" spans="2:30" ht="15" customHeight="1" thickTop="1" thickBot="1" x14ac:dyDescent="0.3">
      <c r="B10" s="507" t="s">
        <v>119</v>
      </c>
      <c r="C10" s="508"/>
      <c r="D10" s="508"/>
      <c r="E10" s="508"/>
      <c r="F10" s="508"/>
      <c r="G10" s="508"/>
      <c r="H10" s="508"/>
      <c r="I10" s="508"/>
      <c r="J10" s="508"/>
      <c r="K10" s="508"/>
      <c r="L10" s="508"/>
      <c r="M10" s="508"/>
      <c r="N10" s="508"/>
      <c r="O10" s="1264"/>
      <c r="P10" s="1265"/>
      <c r="Q10" s="1266"/>
      <c r="R10" s="1266"/>
      <c r="S10" s="618"/>
      <c r="T10" s="618"/>
      <c r="U10" s="618"/>
      <c r="V10" s="618"/>
      <c r="W10" s="618"/>
      <c r="X10" s="618"/>
      <c r="Y10" s="592">
        <v>5</v>
      </c>
      <c r="Z10" s="592"/>
      <c r="AA10" s="593"/>
      <c r="AB10" s="1218">
        <f>MAX(AA8:AD9)</f>
        <v>0</v>
      </c>
      <c r="AC10" s="592"/>
      <c r="AD10" s="593"/>
    </row>
    <row r="11" spans="2:30" ht="15" customHeight="1" thickBot="1" x14ac:dyDescent="0.3"/>
    <row r="12" spans="2:30" ht="15" customHeight="1" thickBot="1" x14ac:dyDescent="0.3">
      <c r="B12" s="172" t="s">
        <v>1450</v>
      </c>
      <c r="C12" s="172"/>
      <c r="D12" s="172"/>
      <c r="E12" s="172"/>
      <c r="F12" s="172"/>
      <c r="G12" s="172"/>
      <c r="H12" s="172"/>
      <c r="I12" s="172"/>
      <c r="J12" s="172"/>
      <c r="K12" s="172"/>
      <c r="L12" s="172"/>
      <c r="M12" s="172"/>
      <c r="N12" s="172"/>
      <c r="O12" s="172"/>
      <c r="P12" s="172"/>
      <c r="Q12" s="172"/>
      <c r="R12" s="172"/>
      <c r="S12" s="172"/>
      <c r="T12" s="172"/>
      <c r="U12" s="172"/>
      <c r="V12" s="1162" t="s">
        <v>101</v>
      </c>
      <c r="W12" s="1162"/>
      <c r="X12" s="1162"/>
      <c r="Y12" s="1162"/>
      <c r="Z12" s="1162"/>
      <c r="AA12" s="1162"/>
      <c r="AB12" s="1162"/>
      <c r="AC12" s="1162"/>
      <c r="AD12" s="33">
        <f>Y34</f>
        <v>4</v>
      </c>
    </row>
    <row r="13" spans="2:30" ht="15" customHeight="1" x14ac:dyDescent="0.25"/>
    <row r="14" spans="2:30" ht="15" customHeight="1" x14ac:dyDescent="0.25">
      <c r="B14" s="210" t="s">
        <v>1317</v>
      </c>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row>
    <row r="15" spans="2:30" ht="15" customHeight="1" thickBot="1" x14ac:dyDescent="0.3"/>
    <row r="16" spans="2:30" ht="15" customHeight="1" x14ac:dyDescent="0.25">
      <c r="B16" s="598" t="s">
        <v>485</v>
      </c>
      <c r="C16" s="698"/>
      <c r="D16" s="698"/>
      <c r="E16" s="698"/>
      <c r="F16" s="698"/>
      <c r="G16" s="698"/>
      <c r="H16" s="698"/>
      <c r="I16" s="698"/>
      <c r="J16" s="698"/>
      <c r="K16" s="698"/>
      <c r="L16" s="786"/>
      <c r="M16" s="379" t="s">
        <v>80</v>
      </c>
      <c r="N16" s="380"/>
      <c r="O16" s="381"/>
      <c r="P16" s="379" t="s">
        <v>235</v>
      </c>
      <c r="Q16" s="380"/>
      <c r="R16" s="381"/>
      <c r="S16" s="379" t="s">
        <v>153</v>
      </c>
      <c r="T16" s="380"/>
      <c r="U16" s="381"/>
      <c r="V16" s="379" t="s">
        <v>503</v>
      </c>
      <c r="W16" s="380"/>
      <c r="X16" s="381"/>
      <c r="Y16" s="379" t="s">
        <v>204</v>
      </c>
      <c r="Z16" s="380"/>
      <c r="AA16" s="381"/>
      <c r="AB16" s="379" t="s">
        <v>180</v>
      </c>
      <c r="AC16" s="380"/>
      <c r="AD16" s="437"/>
    </row>
    <row r="17" spans="2:30" ht="15" customHeight="1" thickBot="1" x14ac:dyDescent="0.3">
      <c r="B17" s="602"/>
      <c r="C17" s="700"/>
      <c r="D17" s="700"/>
      <c r="E17" s="700"/>
      <c r="F17" s="700"/>
      <c r="G17" s="700"/>
      <c r="H17" s="700"/>
      <c r="I17" s="700"/>
      <c r="J17" s="700"/>
      <c r="K17" s="700"/>
      <c r="L17" s="787"/>
      <c r="M17" s="385"/>
      <c r="N17" s="386"/>
      <c r="O17" s="387"/>
      <c r="P17" s="385"/>
      <c r="Q17" s="386"/>
      <c r="R17" s="387"/>
      <c r="S17" s="385"/>
      <c r="T17" s="386"/>
      <c r="U17" s="387"/>
      <c r="V17" s="385"/>
      <c r="W17" s="386"/>
      <c r="X17" s="387"/>
      <c r="Y17" s="385"/>
      <c r="Z17" s="386"/>
      <c r="AA17" s="387"/>
      <c r="AB17" s="385"/>
      <c r="AC17" s="386"/>
      <c r="AD17" s="479"/>
    </row>
    <row r="18" spans="2:30" ht="15" customHeight="1" x14ac:dyDescent="0.25">
      <c r="B18" s="1259" t="s">
        <v>703</v>
      </c>
      <c r="C18" s="1260"/>
      <c r="D18" s="1260"/>
      <c r="E18" s="1260"/>
      <c r="F18" s="1260"/>
      <c r="G18" s="1260"/>
      <c r="H18" s="1260"/>
      <c r="I18" s="1260"/>
      <c r="J18" s="1260"/>
      <c r="K18" s="1260"/>
      <c r="L18" s="1260"/>
      <c r="M18" s="1260"/>
      <c r="N18" s="1260"/>
      <c r="O18" s="1260"/>
      <c r="P18" s="1260"/>
      <c r="Q18" s="1260"/>
      <c r="R18" s="1260"/>
      <c r="S18" s="1260"/>
      <c r="T18" s="1260"/>
      <c r="U18" s="1260"/>
      <c r="V18" s="1260"/>
      <c r="W18" s="1260"/>
      <c r="X18" s="1260"/>
      <c r="Y18" s="1260"/>
      <c r="Z18" s="1260"/>
      <c r="AA18" s="1260"/>
      <c r="AB18" s="1260"/>
      <c r="AC18" s="1260"/>
      <c r="AD18" s="1261"/>
    </row>
    <row r="19" spans="2:30" ht="15" customHeight="1" x14ac:dyDescent="0.25">
      <c r="B19" s="1100" t="s">
        <v>705</v>
      </c>
      <c r="C19" s="875"/>
      <c r="D19" s="875"/>
      <c r="E19" s="875"/>
      <c r="F19" s="875"/>
      <c r="G19" s="875"/>
      <c r="H19" s="875"/>
      <c r="I19" s="875"/>
      <c r="J19" s="875"/>
      <c r="K19" s="875"/>
      <c r="L19" s="876"/>
      <c r="M19" s="1270"/>
      <c r="N19" s="1270"/>
      <c r="O19" s="1270"/>
      <c r="P19" s="1271">
        <f>'T4-Units'!R59</f>
        <v>0</v>
      </c>
      <c r="Q19" s="1271"/>
      <c r="R19" s="1271"/>
      <c r="S19" s="1272">
        <f>IF(AND(M19&gt;0,P19&gt;0),M19/P19,0)</f>
        <v>0</v>
      </c>
      <c r="T19" s="1272"/>
      <c r="U19" s="1272"/>
      <c r="V19" s="153"/>
      <c r="W19" s="153"/>
      <c r="X19" s="153"/>
      <c r="Y19" s="1211">
        <v>2</v>
      </c>
      <c r="Z19" s="1211"/>
      <c r="AA19" s="1211"/>
      <c r="AB19" s="1157">
        <f>IF(AND(S19&gt;=0.8,V19="YES"),Y19,0)</f>
        <v>0</v>
      </c>
      <c r="AC19" s="1157"/>
      <c r="AD19" s="1206"/>
    </row>
    <row r="20" spans="2:30" ht="15" customHeight="1" x14ac:dyDescent="0.25">
      <c r="B20" s="1101"/>
      <c r="C20" s="881"/>
      <c r="D20" s="881"/>
      <c r="E20" s="881"/>
      <c r="F20" s="881"/>
      <c r="G20" s="881"/>
      <c r="H20" s="881"/>
      <c r="I20" s="881"/>
      <c r="J20" s="881"/>
      <c r="K20" s="881"/>
      <c r="L20" s="882"/>
      <c r="M20" s="1270"/>
      <c r="N20" s="1270"/>
      <c r="O20" s="1270"/>
      <c r="P20" s="1271"/>
      <c r="Q20" s="1271"/>
      <c r="R20" s="1271"/>
      <c r="S20" s="1272"/>
      <c r="T20" s="1272"/>
      <c r="U20" s="1272"/>
      <c r="V20" s="153"/>
      <c r="W20" s="153"/>
      <c r="X20" s="153"/>
      <c r="Y20" s="1211"/>
      <c r="Z20" s="1211"/>
      <c r="AA20" s="1211"/>
      <c r="AB20" s="1157"/>
      <c r="AC20" s="1157"/>
      <c r="AD20" s="1206"/>
    </row>
    <row r="21" spans="2:30" ht="15" customHeight="1" x14ac:dyDescent="0.25">
      <c r="B21" s="1070" t="s">
        <v>706</v>
      </c>
      <c r="C21" s="858"/>
      <c r="D21" s="858"/>
      <c r="E21" s="858"/>
      <c r="F21" s="858"/>
      <c r="G21" s="858"/>
      <c r="H21" s="858"/>
      <c r="I21" s="858"/>
      <c r="J21" s="858"/>
      <c r="K21" s="858"/>
      <c r="L21" s="859"/>
      <c r="M21" s="863"/>
      <c r="N21" s="864"/>
      <c r="O21" s="1280"/>
      <c r="P21" s="1271">
        <f>'T4-Units'!R59</f>
        <v>0</v>
      </c>
      <c r="Q21" s="1271"/>
      <c r="R21" s="1271"/>
      <c r="S21" s="1272">
        <f>IF(AND(M21&gt;0,P21&gt;0),M21/P21,0)</f>
        <v>0</v>
      </c>
      <c r="T21" s="1272"/>
      <c r="U21" s="1272"/>
      <c r="V21" s="1289"/>
      <c r="W21" s="1290"/>
      <c r="X21" s="1246"/>
      <c r="Y21" s="1297">
        <v>2</v>
      </c>
      <c r="Z21" s="1298"/>
      <c r="AA21" s="1299"/>
      <c r="AB21" s="1187">
        <f>IF(AND(S21=1,V21="YES"),Y21,0)</f>
        <v>0</v>
      </c>
      <c r="AC21" s="1188"/>
      <c r="AD21" s="1276"/>
    </row>
    <row r="22" spans="2:30" ht="15" customHeight="1" thickBot="1" x14ac:dyDescent="0.3">
      <c r="B22" s="1267"/>
      <c r="C22" s="1268"/>
      <c r="D22" s="1268"/>
      <c r="E22" s="1268"/>
      <c r="F22" s="1268"/>
      <c r="G22" s="1268"/>
      <c r="H22" s="1268"/>
      <c r="I22" s="1268"/>
      <c r="J22" s="1268"/>
      <c r="K22" s="1268"/>
      <c r="L22" s="1269"/>
      <c r="M22" s="1282"/>
      <c r="N22" s="1283"/>
      <c r="O22" s="1284"/>
      <c r="P22" s="1271"/>
      <c r="Q22" s="1271"/>
      <c r="R22" s="1271"/>
      <c r="S22" s="1272"/>
      <c r="T22" s="1272"/>
      <c r="U22" s="1272"/>
      <c r="V22" s="1291"/>
      <c r="W22" s="1292"/>
      <c r="X22" s="1293"/>
      <c r="Y22" s="1300"/>
      <c r="Z22" s="1301"/>
      <c r="AA22" s="1302"/>
      <c r="AB22" s="969"/>
      <c r="AC22" s="970"/>
      <c r="AD22" s="971"/>
    </row>
    <row r="23" spans="2:30" ht="15" customHeight="1" x14ac:dyDescent="0.25">
      <c r="B23" s="1294" t="s">
        <v>704</v>
      </c>
      <c r="C23" s="1295"/>
      <c r="D23" s="1295"/>
      <c r="E23" s="1295"/>
      <c r="F23" s="1295"/>
      <c r="G23" s="1295"/>
      <c r="H23" s="1295"/>
      <c r="I23" s="1295"/>
      <c r="J23" s="1295"/>
      <c r="K23" s="1295"/>
      <c r="L23" s="1295"/>
      <c r="M23" s="1295"/>
      <c r="N23" s="1295"/>
      <c r="O23" s="1295"/>
      <c r="P23" s="1295"/>
      <c r="Q23" s="1295"/>
      <c r="R23" s="1295"/>
      <c r="S23" s="1295"/>
      <c r="T23" s="1295"/>
      <c r="U23" s="1295"/>
      <c r="V23" s="1295"/>
      <c r="W23" s="1295"/>
      <c r="X23" s="1295"/>
      <c r="Y23" s="1295"/>
      <c r="Z23" s="1295"/>
      <c r="AA23" s="1295"/>
      <c r="AB23" s="1295"/>
      <c r="AC23" s="1295"/>
      <c r="AD23" s="1296"/>
    </row>
    <row r="24" spans="2:30" ht="15" customHeight="1" x14ac:dyDescent="0.25">
      <c r="B24" s="1100" t="s">
        <v>1213</v>
      </c>
      <c r="C24" s="875"/>
      <c r="D24" s="875"/>
      <c r="E24" s="875"/>
      <c r="F24" s="875"/>
      <c r="G24" s="875"/>
      <c r="H24" s="875"/>
      <c r="I24" s="875"/>
      <c r="J24" s="875"/>
      <c r="K24" s="875"/>
      <c r="L24" s="875"/>
      <c r="M24" s="863"/>
      <c r="N24" s="864"/>
      <c r="O24" s="1280"/>
      <c r="P24" s="1187">
        <f>'T4-Units'!R59</f>
        <v>0</v>
      </c>
      <c r="Q24" s="1188"/>
      <c r="R24" s="1189"/>
      <c r="S24" s="1303">
        <f>IF(AND(M24&gt;0,P24&gt;0),M24/P24,0)</f>
        <v>0</v>
      </c>
      <c r="T24" s="1304"/>
      <c r="U24" s="1305"/>
      <c r="V24" s="1289"/>
      <c r="W24" s="1290"/>
      <c r="X24" s="1246"/>
      <c r="Y24" s="1181">
        <v>4</v>
      </c>
      <c r="Z24" s="1182"/>
      <c r="AA24" s="1183"/>
      <c r="AB24" s="1187">
        <f>IF(AND(S24&gt;=0.25,V24="YES"),Y24,0)</f>
        <v>0</v>
      </c>
      <c r="AC24" s="1188"/>
      <c r="AD24" s="1276"/>
    </row>
    <row r="25" spans="2:30" ht="15" customHeight="1" x14ac:dyDescent="0.25">
      <c r="B25" s="1337"/>
      <c r="C25" s="878"/>
      <c r="D25" s="878"/>
      <c r="E25" s="878"/>
      <c r="F25" s="878"/>
      <c r="G25" s="878"/>
      <c r="H25" s="878"/>
      <c r="I25" s="878"/>
      <c r="J25" s="878"/>
      <c r="K25" s="878"/>
      <c r="L25" s="878"/>
      <c r="M25" s="883"/>
      <c r="N25" s="884"/>
      <c r="O25" s="1281"/>
      <c r="P25" s="1277"/>
      <c r="Q25" s="1278"/>
      <c r="R25" s="1285"/>
      <c r="S25" s="1306"/>
      <c r="T25" s="1307"/>
      <c r="U25" s="1308"/>
      <c r="V25" s="1312"/>
      <c r="W25" s="1313"/>
      <c r="X25" s="1314"/>
      <c r="Y25" s="1315"/>
      <c r="Z25" s="1316"/>
      <c r="AA25" s="1317"/>
      <c r="AB25" s="1277"/>
      <c r="AC25" s="1278"/>
      <c r="AD25" s="1279"/>
    </row>
    <row r="26" spans="2:30" ht="15" customHeight="1" thickBot="1" x14ac:dyDescent="0.3">
      <c r="B26" s="1338"/>
      <c r="C26" s="1339"/>
      <c r="D26" s="1339"/>
      <c r="E26" s="1339"/>
      <c r="F26" s="1339"/>
      <c r="G26" s="1339"/>
      <c r="H26" s="1339"/>
      <c r="I26" s="1339"/>
      <c r="J26" s="1339"/>
      <c r="K26" s="1339"/>
      <c r="L26" s="1339"/>
      <c r="M26" s="1282"/>
      <c r="N26" s="1283"/>
      <c r="O26" s="1284"/>
      <c r="P26" s="969"/>
      <c r="Q26" s="970"/>
      <c r="R26" s="1218"/>
      <c r="S26" s="1309"/>
      <c r="T26" s="1310"/>
      <c r="U26" s="1311"/>
      <c r="V26" s="1291"/>
      <c r="W26" s="1292"/>
      <c r="X26" s="1293"/>
      <c r="Y26" s="1318"/>
      <c r="Z26" s="1319"/>
      <c r="AA26" s="1320"/>
      <c r="AB26" s="969"/>
      <c r="AC26" s="970"/>
      <c r="AD26" s="971"/>
    </row>
    <row r="27" spans="2:30" ht="15" customHeight="1" x14ac:dyDescent="0.25">
      <c r="B27" s="1294" t="s">
        <v>1216</v>
      </c>
      <c r="C27" s="1295"/>
      <c r="D27" s="1295"/>
      <c r="E27" s="1295"/>
      <c r="F27" s="1295"/>
      <c r="G27" s="1295"/>
      <c r="H27" s="1295"/>
      <c r="I27" s="1295"/>
      <c r="J27" s="1295"/>
      <c r="K27" s="1295"/>
      <c r="L27" s="1295"/>
      <c r="M27" s="1295"/>
      <c r="N27" s="1295"/>
      <c r="O27" s="1295"/>
      <c r="P27" s="1295"/>
      <c r="Q27" s="1295"/>
      <c r="R27" s="1295"/>
      <c r="S27" s="1295"/>
      <c r="T27" s="1295"/>
      <c r="U27" s="1295"/>
      <c r="V27" s="1295"/>
      <c r="W27" s="1295"/>
      <c r="X27" s="1295"/>
      <c r="Y27" s="1295"/>
      <c r="Z27" s="1295"/>
      <c r="AA27" s="1295"/>
      <c r="AB27" s="1295"/>
      <c r="AC27" s="1295"/>
      <c r="AD27" s="1296"/>
    </row>
    <row r="28" spans="2:30" ht="15" customHeight="1" x14ac:dyDescent="0.25">
      <c r="B28" s="1340" t="s">
        <v>1348</v>
      </c>
      <c r="C28" s="1341"/>
      <c r="D28" s="1341"/>
      <c r="E28" s="1341"/>
      <c r="F28" s="1341"/>
      <c r="G28" s="1341"/>
      <c r="H28" s="1341"/>
      <c r="I28" s="1341"/>
      <c r="J28" s="1341"/>
      <c r="K28" s="1341"/>
      <c r="L28" s="1342"/>
      <c r="M28" s="1270"/>
      <c r="N28" s="1270"/>
      <c r="O28" s="1270"/>
      <c r="P28" s="1157">
        <f>'T4-Units'!R59</f>
        <v>0</v>
      </c>
      <c r="Q28" s="1157"/>
      <c r="R28" s="1157"/>
      <c r="S28" s="1272">
        <f>IF(AND(M28&gt;0,P28&gt;0),M28/P28,0)</f>
        <v>0</v>
      </c>
      <c r="T28" s="1272"/>
      <c r="U28" s="1272"/>
      <c r="V28" s="153"/>
      <c r="W28" s="153"/>
      <c r="X28" s="153"/>
      <c r="Y28" s="1155">
        <v>4</v>
      </c>
      <c r="Z28" s="1155"/>
      <c r="AA28" s="1155"/>
      <c r="AB28" s="1157">
        <f>IF(AND(S28&gt;=0.3,V28="YES"),Y28,0)</f>
        <v>0</v>
      </c>
      <c r="AC28" s="1157"/>
      <c r="AD28" s="1206"/>
    </row>
    <row r="29" spans="2:30" ht="15" customHeight="1" x14ac:dyDescent="0.25">
      <c r="B29" s="1343"/>
      <c r="C29" s="1344"/>
      <c r="D29" s="1344"/>
      <c r="E29" s="1344"/>
      <c r="F29" s="1344"/>
      <c r="G29" s="1344"/>
      <c r="H29" s="1344"/>
      <c r="I29" s="1344"/>
      <c r="J29" s="1344"/>
      <c r="K29" s="1344"/>
      <c r="L29" s="1345"/>
      <c r="M29" s="1286"/>
      <c r="N29" s="1286"/>
      <c r="O29" s="1286"/>
      <c r="P29" s="1252"/>
      <c r="Q29" s="1252"/>
      <c r="R29" s="1252"/>
      <c r="S29" s="1288"/>
      <c r="T29" s="1288"/>
      <c r="U29" s="1288"/>
      <c r="V29" s="1247"/>
      <c r="W29" s="1247"/>
      <c r="X29" s="1247"/>
      <c r="Y29" s="1250"/>
      <c r="Z29" s="1250"/>
      <c r="AA29" s="1250"/>
      <c r="AB29" s="1252"/>
      <c r="AC29" s="1252"/>
      <c r="AD29" s="1253"/>
    </row>
    <row r="30" spans="2:30" ht="15" customHeight="1" x14ac:dyDescent="0.25">
      <c r="B30" s="1343"/>
      <c r="C30" s="1344"/>
      <c r="D30" s="1344"/>
      <c r="E30" s="1344"/>
      <c r="F30" s="1344"/>
      <c r="G30" s="1344"/>
      <c r="H30" s="1344"/>
      <c r="I30" s="1344"/>
      <c r="J30" s="1344"/>
      <c r="K30" s="1344"/>
      <c r="L30" s="1345"/>
      <c r="M30" s="1286"/>
      <c r="N30" s="1286"/>
      <c r="O30" s="1286"/>
      <c r="P30" s="1252"/>
      <c r="Q30" s="1252"/>
      <c r="R30" s="1252"/>
      <c r="S30" s="1288"/>
      <c r="T30" s="1288"/>
      <c r="U30" s="1288"/>
      <c r="V30" s="1247"/>
      <c r="W30" s="1247"/>
      <c r="X30" s="1247"/>
      <c r="Y30" s="1250"/>
      <c r="Z30" s="1250"/>
      <c r="AA30" s="1250"/>
      <c r="AB30" s="1252"/>
      <c r="AC30" s="1252"/>
      <c r="AD30" s="1253"/>
    </row>
    <row r="31" spans="2:30" ht="15" customHeight="1" x14ac:dyDescent="0.25">
      <c r="B31" s="1343"/>
      <c r="C31" s="1344"/>
      <c r="D31" s="1344"/>
      <c r="E31" s="1344"/>
      <c r="F31" s="1344"/>
      <c r="G31" s="1344"/>
      <c r="H31" s="1344"/>
      <c r="I31" s="1344"/>
      <c r="J31" s="1344"/>
      <c r="K31" s="1344"/>
      <c r="L31" s="1345"/>
      <c r="M31" s="1286"/>
      <c r="N31" s="1286"/>
      <c r="O31" s="1286"/>
      <c r="P31" s="1252"/>
      <c r="Q31" s="1252"/>
      <c r="R31" s="1252"/>
      <c r="S31" s="1288"/>
      <c r="T31" s="1288"/>
      <c r="U31" s="1288"/>
      <c r="V31" s="1247"/>
      <c r="W31" s="1247"/>
      <c r="X31" s="1247"/>
      <c r="Y31" s="1250"/>
      <c r="Z31" s="1250"/>
      <c r="AA31" s="1250"/>
      <c r="AB31" s="1252"/>
      <c r="AC31" s="1252"/>
      <c r="AD31" s="1253"/>
    </row>
    <row r="32" spans="2:30" ht="15" customHeight="1" x14ac:dyDescent="0.25">
      <c r="B32" s="1343"/>
      <c r="C32" s="1344"/>
      <c r="D32" s="1344"/>
      <c r="E32" s="1344"/>
      <c r="F32" s="1344"/>
      <c r="G32" s="1344"/>
      <c r="H32" s="1344"/>
      <c r="I32" s="1344"/>
      <c r="J32" s="1344"/>
      <c r="K32" s="1344"/>
      <c r="L32" s="1345"/>
      <c r="M32" s="1286"/>
      <c r="N32" s="1286"/>
      <c r="O32" s="1286"/>
      <c r="P32" s="1252"/>
      <c r="Q32" s="1252"/>
      <c r="R32" s="1252"/>
      <c r="S32" s="1288"/>
      <c r="T32" s="1288"/>
      <c r="U32" s="1288"/>
      <c r="V32" s="1247"/>
      <c r="W32" s="1247"/>
      <c r="X32" s="1247"/>
      <c r="Y32" s="1250"/>
      <c r="Z32" s="1250"/>
      <c r="AA32" s="1250"/>
      <c r="AB32" s="1252"/>
      <c r="AC32" s="1252"/>
      <c r="AD32" s="1253"/>
    </row>
    <row r="33" spans="2:30" ht="15" customHeight="1" thickBot="1" x14ac:dyDescent="0.3">
      <c r="B33" s="1346"/>
      <c r="C33" s="1347"/>
      <c r="D33" s="1347"/>
      <c r="E33" s="1347"/>
      <c r="F33" s="1347"/>
      <c r="G33" s="1347"/>
      <c r="H33" s="1347"/>
      <c r="I33" s="1347"/>
      <c r="J33" s="1347"/>
      <c r="K33" s="1347"/>
      <c r="L33" s="1348"/>
      <c r="M33" s="1287"/>
      <c r="N33" s="1287"/>
      <c r="O33" s="1287"/>
      <c r="P33" s="1158"/>
      <c r="Q33" s="1158"/>
      <c r="R33" s="1158"/>
      <c r="S33" s="1274"/>
      <c r="T33" s="1274"/>
      <c r="U33" s="1274"/>
      <c r="V33" s="579"/>
      <c r="W33" s="579"/>
      <c r="X33" s="579"/>
      <c r="Y33" s="1156"/>
      <c r="Z33" s="1156"/>
      <c r="AA33" s="1156"/>
      <c r="AB33" s="1158"/>
      <c r="AC33" s="1158"/>
      <c r="AD33" s="1255"/>
    </row>
    <row r="34" spans="2:30" ht="15" customHeight="1" thickTop="1" thickBot="1" x14ac:dyDescent="0.3">
      <c r="B34" s="1349" t="s">
        <v>119</v>
      </c>
      <c r="C34" s="1350"/>
      <c r="D34" s="1350"/>
      <c r="E34" s="1350"/>
      <c r="F34" s="1350"/>
      <c r="G34" s="1350"/>
      <c r="H34" s="1350"/>
      <c r="I34" s="1350"/>
      <c r="J34" s="1350"/>
      <c r="K34" s="1350"/>
      <c r="L34" s="1351"/>
      <c r="M34" s="618"/>
      <c r="N34" s="618"/>
      <c r="O34" s="618"/>
      <c r="P34" s="618"/>
      <c r="Q34" s="618"/>
      <c r="R34" s="618"/>
      <c r="S34" s="618"/>
      <c r="T34" s="618"/>
      <c r="U34" s="618"/>
      <c r="V34" s="654"/>
      <c r="W34" s="655"/>
      <c r="X34" s="656"/>
      <c r="Y34" s="592">
        <v>4</v>
      </c>
      <c r="Z34" s="592"/>
      <c r="AA34" s="592"/>
      <c r="AB34" s="592">
        <f>MAX(AB19,AB21,AB24,AB28)</f>
        <v>0</v>
      </c>
      <c r="AC34" s="592"/>
      <c r="AD34" s="593"/>
    </row>
    <row r="35" spans="2:30" ht="15" customHeight="1" thickBot="1" x14ac:dyDescent="0.3"/>
    <row r="36" spans="2:30" ht="15" customHeight="1" thickBot="1" x14ac:dyDescent="0.3">
      <c r="B36" s="172" t="s">
        <v>1451</v>
      </c>
      <c r="C36" s="172"/>
      <c r="D36" s="172"/>
      <c r="E36" s="172"/>
      <c r="F36" s="172"/>
      <c r="G36" s="172"/>
      <c r="H36" s="172"/>
      <c r="I36" s="172"/>
      <c r="J36" s="172"/>
      <c r="K36" s="172"/>
      <c r="L36" s="172"/>
      <c r="M36" s="172"/>
      <c r="N36" s="172"/>
      <c r="O36" s="172"/>
      <c r="P36" s="172"/>
      <c r="Q36" s="172"/>
      <c r="R36" s="172"/>
      <c r="S36" s="172"/>
      <c r="T36" s="172"/>
      <c r="U36" s="172"/>
      <c r="V36" s="1162" t="s">
        <v>101</v>
      </c>
      <c r="W36" s="1162"/>
      <c r="X36" s="1162"/>
      <c r="Y36" s="1162"/>
      <c r="Z36" s="1162"/>
      <c r="AA36" s="1162"/>
      <c r="AB36" s="1162"/>
      <c r="AC36" s="1162"/>
      <c r="AD36" s="33">
        <f>Y60</f>
        <v>10</v>
      </c>
    </row>
    <row r="37" spans="2:30" ht="15" customHeight="1" x14ac:dyDescent="0.25"/>
    <row r="38" spans="2:30" ht="15" customHeight="1" x14ac:dyDescent="0.25">
      <c r="B38" s="585" t="s">
        <v>1318</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row>
    <row r="39" spans="2:30" ht="15" customHeight="1" thickBot="1" x14ac:dyDescent="0.3"/>
    <row r="40" spans="2:30" ht="15" customHeight="1" x14ac:dyDescent="0.25">
      <c r="B40" s="544" t="s">
        <v>484</v>
      </c>
      <c r="C40" s="456"/>
      <c r="D40" s="456"/>
      <c r="E40" s="456"/>
      <c r="F40" s="456"/>
      <c r="G40" s="456"/>
      <c r="H40" s="456"/>
      <c r="I40" s="456"/>
      <c r="J40" s="456"/>
      <c r="K40" s="456"/>
      <c r="L40" s="456"/>
      <c r="M40" s="456"/>
      <c r="N40" s="456"/>
      <c r="O40" s="456"/>
      <c r="P40" s="456"/>
      <c r="Q40" s="456"/>
      <c r="R40" s="457"/>
      <c r="S40" s="547" t="s">
        <v>841</v>
      </c>
      <c r="T40" s="430"/>
      <c r="U40" s="430"/>
      <c r="V40" s="430" t="s">
        <v>503</v>
      </c>
      <c r="W40" s="430"/>
      <c r="X40" s="430"/>
      <c r="Y40" s="430" t="s">
        <v>204</v>
      </c>
      <c r="Z40" s="430"/>
      <c r="AA40" s="431"/>
      <c r="AB40" s="547" t="s">
        <v>180</v>
      </c>
      <c r="AC40" s="430"/>
      <c r="AD40" s="431"/>
    </row>
    <row r="41" spans="2:30" ht="15" customHeight="1" thickBot="1" x14ac:dyDescent="0.3">
      <c r="B41" s="545"/>
      <c r="C41" s="459"/>
      <c r="D41" s="459"/>
      <c r="E41" s="459"/>
      <c r="F41" s="459"/>
      <c r="G41" s="459"/>
      <c r="H41" s="459"/>
      <c r="I41" s="459"/>
      <c r="J41" s="459"/>
      <c r="K41" s="459"/>
      <c r="L41" s="459"/>
      <c r="M41" s="459"/>
      <c r="N41" s="459"/>
      <c r="O41" s="459"/>
      <c r="P41" s="459"/>
      <c r="Q41" s="459"/>
      <c r="R41" s="460"/>
      <c r="S41" s="422"/>
      <c r="T41" s="391"/>
      <c r="U41" s="391"/>
      <c r="V41" s="391"/>
      <c r="W41" s="391"/>
      <c r="X41" s="391"/>
      <c r="Y41" s="391"/>
      <c r="Z41" s="391"/>
      <c r="AA41" s="433"/>
      <c r="AB41" s="422"/>
      <c r="AC41" s="391"/>
      <c r="AD41" s="433"/>
    </row>
    <row r="42" spans="2:30" ht="15" customHeight="1" x14ac:dyDescent="0.25">
      <c r="B42" s="791" t="s">
        <v>1452</v>
      </c>
      <c r="C42" s="792"/>
      <c r="D42" s="792"/>
      <c r="E42" s="792"/>
      <c r="F42" s="792"/>
      <c r="G42" s="792"/>
      <c r="H42" s="792"/>
      <c r="I42" s="792"/>
      <c r="J42" s="792"/>
      <c r="K42" s="792"/>
      <c r="L42" s="792"/>
      <c r="M42" s="792"/>
      <c r="N42" s="792"/>
      <c r="O42" s="792"/>
      <c r="P42" s="792"/>
      <c r="Q42" s="792"/>
      <c r="R42" s="793"/>
      <c r="S42" s="132"/>
      <c r="T42" s="153"/>
      <c r="U42" s="153"/>
      <c r="V42" s="153"/>
      <c r="W42" s="153"/>
      <c r="X42" s="153"/>
      <c r="Y42" s="1211">
        <v>2</v>
      </c>
      <c r="Z42" s="1211"/>
      <c r="AA42" s="1212"/>
      <c r="AB42" s="1205">
        <f>IF(AND(S42="YES",V42="YES"),Y42,0)</f>
        <v>0</v>
      </c>
      <c r="AC42" s="1157"/>
      <c r="AD42" s="1206"/>
    </row>
    <row r="43" spans="2:30" ht="15" customHeight="1" x14ac:dyDescent="0.25">
      <c r="B43" s="791"/>
      <c r="C43" s="792"/>
      <c r="D43" s="792"/>
      <c r="E43" s="792"/>
      <c r="F43" s="792"/>
      <c r="G43" s="792"/>
      <c r="H43" s="792"/>
      <c r="I43" s="792"/>
      <c r="J43" s="792"/>
      <c r="K43" s="792"/>
      <c r="L43" s="792"/>
      <c r="M43" s="792"/>
      <c r="N43" s="792"/>
      <c r="O43" s="792"/>
      <c r="P43" s="792"/>
      <c r="Q43" s="792"/>
      <c r="R43" s="793"/>
      <c r="S43" s="132"/>
      <c r="T43" s="153"/>
      <c r="U43" s="153"/>
      <c r="V43" s="153"/>
      <c r="W43" s="153"/>
      <c r="X43" s="153"/>
      <c r="Y43" s="1211"/>
      <c r="Z43" s="1211"/>
      <c r="AA43" s="1212"/>
      <c r="AB43" s="1205"/>
      <c r="AC43" s="1157"/>
      <c r="AD43" s="1206"/>
    </row>
    <row r="44" spans="2:30" ht="15" customHeight="1" x14ac:dyDescent="0.25">
      <c r="B44" s="791"/>
      <c r="C44" s="792"/>
      <c r="D44" s="792"/>
      <c r="E44" s="792"/>
      <c r="F44" s="792"/>
      <c r="G44" s="792"/>
      <c r="H44" s="792"/>
      <c r="I44" s="792"/>
      <c r="J44" s="792"/>
      <c r="K44" s="792"/>
      <c r="L44" s="792"/>
      <c r="M44" s="792"/>
      <c r="N44" s="792"/>
      <c r="O44" s="792"/>
      <c r="P44" s="792"/>
      <c r="Q44" s="792"/>
      <c r="R44" s="793"/>
      <c r="S44" s="132"/>
      <c r="T44" s="153"/>
      <c r="U44" s="153"/>
      <c r="V44" s="153"/>
      <c r="W44" s="153"/>
      <c r="X44" s="153"/>
      <c r="Y44" s="1211"/>
      <c r="Z44" s="1211"/>
      <c r="AA44" s="1212"/>
      <c r="AB44" s="1205"/>
      <c r="AC44" s="1157"/>
      <c r="AD44" s="1206"/>
    </row>
    <row r="45" spans="2:30" ht="15" customHeight="1" x14ac:dyDescent="0.25">
      <c r="B45" s="791"/>
      <c r="C45" s="792"/>
      <c r="D45" s="792"/>
      <c r="E45" s="792"/>
      <c r="F45" s="792"/>
      <c r="G45" s="792"/>
      <c r="H45" s="792"/>
      <c r="I45" s="792"/>
      <c r="J45" s="792"/>
      <c r="K45" s="792"/>
      <c r="L45" s="792"/>
      <c r="M45" s="792"/>
      <c r="N45" s="792"/>
      <c r="O45" s="792"/>
      <c r="P45" s="792"/>
      <c r="Q45" s="792"/>
      <c r="R45" s="793"/>
      <c r="S45" s="132"/>
      <c r="T45" s="153"/>
      <c r="U45" s="153"/>
      <c r="V45" s="153"/>
      <c r="W45" s="153"/>
      <c r="X45" s="153"/>
      <c r="Y45" s="1211"/>
      <c r="Z45" s="1211"/>
      <c r="AA45" s="1212"/>
      <c r="AB45" s="1205"/>
      <c r="AC45" s="1157"/>
      <c r="AD45" s="1206"/>
    </row>
    <row r="46" spans="2:30" ht="15" customHeight="1" x14ac:dyDescent="0.25">
      <c r="B46" s="791"/>
      <c r="C46" s="792"/>
      <c r="D46" s="792"/>
      <c r="E46" s="792"/>
      <c r="F46" s="792"/>
      <c r="G46" s="792"/>
      <c r="H46" s="792"/>
      <c r="I46" s="792"/>
      <c r="J46" s="792"/>
      <c r="K46" s="792"/>
      <c r="L46" s="792"/>
      <c r="M46" s="792"/>
      <c r="N46" s="792"/>
      <c r="O46" s="792"/>
      <c r="P46" s="792"/>
      <c r="Q46" s="792"/>
      <c r="R46" s="793"/>
      <c r="S46" s="132"/>
      <c r="T46" s="153"/>
      <c r="U46" s="153"/>
      <c r="V46" s="153"/>
      <c r="W46" s="153"/>
      <c r="X46" s="153"/>
      <c r="Y46" s="1211"/>
      <c r="Z46" s="1211"/>
      <c r="AA46" s="1212"/>
      <c r="AB46" s="1205"/>
      <c r="AC46" s="1157"/>
      <c r="AD46" s="1206"/>
    </row>
    <row r="47" spans="2:30" ht="15" customHeight="1" x14ac:dyDescent="0.25">
      <c r="B47" s="931" t="s">
        <v>707</v>
      </c>
      <c r="C47" s="932"/>
      <c r="D47" s="932"/>
      <c r="E47" s="932"/>
      <c r="F47" s="932"/>
      <c r="G47" s="932"/>
      <c r="H47" s="932"/>
      <c r="I47" s="932"/>
      <c r="J47" s="932"/>
      <c r="K47" s="932"/>
      <c r="L47" s="932"/>
      <c r="M47" s="932"/>
      <c r="N47" s="932"/>
      <c r="O47" s="932"/>
      <c r="P47" s="932"/>
      <c r="Q47" s="932"/>
      <c r="R47" s="933"/>
      <c r="S47" s="132"/>
      <c r="T47" s="153"/>
      <c r="U47" s="153"/>
      <c r="V47" s="1321"/>
      <c r="W47" s="1321"/>
      <c r="X47" s="1321"/>
      <c r="Y47" s="1155">
        <v>2</v>
      </c>
      <c r="Z47" s="1155"/>
      <c r="AA47" s="1204"/>
      <c r="AB47" s="1205">
        <f>IF(S47="YES",Y47,0)</f>
        <v>0</v>
      </c>
      <c r="AC47" s="1157"/>
      <c r="AD47" s="1206"/>
    </row>
    <row r="48" spans="2:30" ht="15" customHeight="1" x14ac:dyDescent="0.25">
      <c r="B48" s="931"/>
      <c r="C48" s="932"/>
      <c r="D48" s="932"/>
      <c r="E48" s="932"/>
      <c r="F48" s="932"/>
      <c r="G48" s="932"/>
      <c r="H48" s="932"/>
      <c r="I48" s="932"/>
      <c r="J48" s="932"/>
      <c r="K48" s="932"/>
      <c r="L48" s="932"/>
      <c r="M48" s="932"/>
      <c r="N48" s="932"/>
      <c r="O48" s="932"/>
      <c r="P48" s="932"/>
      <c r="Q48" s="932"/>
      <c r="R48" s="933"/>
      <c r="S48" s="132"/>
      <c r="T48" s="153"/>
      <c r="U48" s="153"/>
      <c r="V48" s="1321"/>
      <c r="W48" s="1321"/>
      <c r="X48" s="1321"/>
      <c r="Y48" s="1155"/>
      <c r="Z48" s="1155"/>
      <c r="AA48" s="1204"/>
      <c r="AB48" s="1205"/>
      <c r="AC48" s="1157"/>
      <c r="AD48" s="1206"/>
    </row>
    <row r="49" spans="2:30" ht="15" customHeight="1" x14ac:dyDescent="0.25">
      <c r="B49" s="791" t="s">
        <v>1217</v>
      </c>
      <c r="C49" s="792"/>
      <c r="D49" s="792"/>
      <c r="E49" s="792"/>
      <c r="F49" s="792"/>
      <c r="G49" s="792"/>
      <c r="H49" s="792"/>
      <c r="I49" s="792"/>
      <c r="J49" s="792"/>
      <c r="K49" s="792"/>
      <c r="L49" s="792"/>
      <c r="M49" s="792"/>
      <c r="N49" s="792"/>
      <c r="O49" s="792"/>
      <c r="P49" s="792"/>
      <c r="Q49" s="792"/>
      <c r="R49" s="793"/>
      <c r="S49" s="132"/>
      <c r="T49" s="153"/>
      <c r="U49" s="153"/>
      <c r="V49" s="1321"/>
      <c r="W49" s="1321"/>
      <c r="X49" s="1321"/>
      <c r="Y49" s="1211">
        <v>2</v>
      </c>
      <c r="Z49" s="1211"/>
      <c r="AA49" s="1212"/>
      <c r="AB49" s="1205">
        <f>IF(S49="YES",Y49,0)</f>
        <v>0</v>
      </c>
      <c r="AC49" s="1157"/>
      <c r="AD49" s="1206"/>
    </row>
    <row r="50" spans="2:30" ht="15" customHeight="1" x14ac:dyDescent="0.25">
      <c r="B50" s="791"/>
      <c r="C50" s="792"/>
      <c r="D50" s="792"/>
      <c r="E50" s="792"/>
      <c r="F50" s="792"/>
      <c r="G50" s="792"/>
      <c r="H50" s="792"/>
      <c r="I50" s="792"/>
      <c r="J50" s="792"/>
      <c r="K50" s="792"/>
      <c r="L50" s="792"/>
      <c r="M50" s="792"/>
      <c r="N50" s="792"/>
      <c r="O50" s="792"/>
      <c r="P50" s="792"/>
      <c r="Q50" s="792"/>
      <c r="R50" s="793"/>
      <c r="S50" s="132"/>
      <c r="T50" s="153"/>
      <c r="U50" s="153"/>
      <c r="V50" s="1321"/>
      <c r="W50" s="1321"/>
      <c r="X50" s="1321"/>
      <c r="Y50" s="1211"/>
      <c r="Z50" s="1211"/>
      <c r="AA50" s="1212"/>
      <c r="AB50" s="1205"/>
      <c r="AC50" s="1157"/>
      <c r="AD50" s="1206"/>
    </row>
    <row r="51" spans="2:30" ht="15" customHeight="1" x14ac:dyDescent="0.25">
      <c r="B51" s="931" t="s">
        <v>1285</v>
      </c>
      <c r="C51" s="932"/>
      <c r="D51" s="932"/>
      <c r="E51" s="932"/>
      <c r="F51" s="932"/>
      <c r="G51" s="932"/>
      <c r="H51" s="932"/>
      <c r="I51" s="932"/>
      <c r="J51" s="932"/>
      <c r="K51" s="932"/>
      <c r="L51" s="932"/>
      <c r="M51" s="932"/>
      <c r="N51" s="932"/>
      <c r="O51" s="932"/>
      <c r="P51" s="932"/>
      <c r="Q51" s="932"/>
      <c r="R51" s="933"/>
      <c r="S51" s="132"/>
      <c r="T51" s="153"/>
      <c r="U51" s="153"/>
      <c r="V51" s="1321"/>
      <c r="W51" s="1321"/>
      <c r="X51" s="1321"/>
      <c r="Y51" s="1155">
        <v>2</v>
      </c>
      <c r="Z51" s="1155"/>
      <c r="AA51" s="1204"/>
      <c r="AB51" s="1205">
        <f>IF(S51="YES",Y51,0)</f>
        <v>0</v>
      </c>
      <c r="AC51" s="1157"/>
      <c r="AD51" s="1206"/>
    </row>
    <row r="52" spans="2:30" ht="15" customHeight="1" x14ac:dyDescent="0.25">
      <c r="B52" s="931"/>
      <c r="C52" s="932"/>
      <c r="D52" s="932"/>
      <c r="E52" s="932"/>
      <c r="F52" s="932"/>
      <c r="G52" s="932"/>
      <c r="H52" s="932"/>
      <c r="I52" s="932"/>
      <c r="J52" s="932"/>
      <c r="K52" s="932"/>
      <c r="L52" s="932"/>
      <c r="M52" s="932"/>
      <c r="N52" s="932"/>
      <c r="O52" s="932"/>
      <c r="P52" s="932"/>
      <c r="Q52" s="932"/>
      <c r="R52" s="933"/>
      <c r="S52" s="132"/>
      <c r="T52" s="153"/>
      <c r="U52" s="153"/>
      <c r="V52" s="1321"/>
      <c r="W52" s="1321"/>
      <c r="X52" s="1321"/>
      <c r="Y52" s="1155"/>
      <c r="Z52" s="1155"/>
      <c r="AA52" s="1204"/>
      <c r="AB52" s="1205"/>
      <c r="AC52" s="1157"/>
      <c r="AD52" s="1206"/>
    </row>
    <row r="53" spans="2:30" ht="15" customHeight="1" x14ac:dyDescent="0.25">
      <c r="B53" s="931"/>
      <c r="C53" s="932"/>
      <c r="D53" s="932"/>
      <c r="E53" s="932"/>
      <c r="F53" s="932"/>
      <c r="G53" s="932"/>
      <c r="H53" s="932"/>
      <c r="I53" s="932"/>
      <c r="J53" s="932"/>
      <c r="K53" s="932"/>
      <c r="L53" s="932"/>
      <c r="M53" s="932"/>
      <c r="N53" s="932"/>
      <c r="O53" s="932"/>
      <c r="P53" s="932"/>
      <c r="Q53" s="932"/>
      <c r="R53" s="933"/>
      <c r="S53" s="132"/>
      <c r="T53" s="153"/>
      <c r="U53" s="153"/>
      <c r="V53" s="1321"/>
      <c r="W53" s="1321"/>
      <c r="X53" s="1321"/>
      <c r="Y53" s="1155"/>
      <c r="Z53" s="1155"/>
      <c r="AA53" s="1204"/>
      <c r="AB53" s="1205"/>
      <c r="AC53" s="1157"/>
      <c r="AD53" s="1206"/>
    </row>
    <row r="54" spans="2:30" ht="15" customHeight="1" x14ac:dyDescent="0.25">
      <c r="B54" s="791" t="s">
        <v>708</v>
      </c>
      <c r="C54" s="792"/>
      <c r="D54" s="792"/>
      <c r="E54" s="792"/>
      <c r="F54" s="792"/>
      <c r="G54" s="792"/>
      <c r="H54" s="792"/>
      <c r="I54" s="792"/>
      <c r="J54" s="792"/>
      <c r="K54" s="792"/>
      <c r="L54" s="792"/>
      <c r="M54" s="792"/>
      <c r="N54" s="792"/>
      <c r="O54" s="792"/>
      <c r="P54" s="792"/>
      <c r="Q54" s="792"/>
      <c r="R54" s="793"/>
      <c r="S54" s="132"/>
      <c r="T54" s="153"/>
      <c r="U54" s="153"/>
      <c r="V54" s="1321"/>
      <c r="W54" s="1321"/>
      <c r="X54" s="1321"/>
      <c r="Y54" s="1211">
        <v>2</v>
      </c>
      <c r="Z54" s="1211"/>
      <c r="AA54" s="1212"/>
      <c r="AB54" s="1205">
        <f>IF(S54="YES",Y54,0)</f>
        <v>0</v>
      </c>
      <c r="AC54" s="1157"/>
      <c r="AD54" s="1206"/>
    </row>
    <row r="55" spans="2:30" ht="15" customHeight="1" x14ac:dyDescent="0.25">
      <c r="B55" s="791"/>
      <c r="C55" s="792"/>
      <c r="D55" s="792"/>
      <c r="E55" s="792"/>
      <c r="F55" s="792"/>
      <c r="G55" s="792"/>
      <c r="H55" s="792"/>
      <c r="I55" s="792"/>
      <c r="J55" s="792"/>
      <c r="K55" s="792"/>
      <c r="L55" s="792"/>
      <c r="M55" s="792"/>
      <c r="N55" s="792"/>
      <c r="O55" s="792"/>
      <c r="P55" s="792"/>
      <c r="Q55" s="792"/>
      <c r="R55" s="793"/>
      <c r="S55" s="132"/>
      <c r="T55" s="153"/>
      <c r="U55" s="153"/>
      <c r="V55" s="1321"/>
      <c r="W55" s="1321"/>
      <c r="X55" s="1321"/>
      <c r="Y55" s="1211"/>
      <c r="Z55" s="1211"/>
      <c r="AA55" s="1212"/>
      <c r="AB55" s="1205"/>
      <c r="AC55" s="1157"/>
      <c r="AD55" s="1206"/>
    </row>
    <row r="56" spans="2:30" ht="15" customHeight="1" x14ac:dyDescent="0.25">
      <c r="B56" s="931" t="s">
        <v>852</v>
      </c>
      <c r="C56" s="932"/>
      <c r="D56" s="932"/>
      <c r="E56" s="932"/>
      <c r="F56" s="932"/>
      <c r="G56" s="932"/>
      <c r="H56" s="932"/>
      <c r="I56" s="932"/>
      <c r="J56" s="932"/>
      <c r="K56" s="932"/>
      <c r="L56" s="932"/>
      <c r="M56" s="932"/>
      <c r="N56" s="932"/>
      <c r="O56" s="932"/>
      <c r="P56" s="932"/>
      <c r="Q56" s="932"/>
      <c r="R56" s="933"/>
      <c r="S56" s="132"/>
      <c r="T56" s="153"/>
      <c r="U56" s="153"/>
      <c r="V56" s="1321"/>
      <c r="W56" s="1321"/>
      <c r="X56" s="1321"/>
      <c r="Y56" s="1155">
        <v>2</v>
      </c>
      <c r="Z56" s="1155"/>
      <c r="AA56" s="1204"/>
      <c r="AB56" s="1205">
        <f>IF(S56="YES",Y56,0)</f>
        <v>0</v>
      </c>
      <c r="AC56" s="1157"/>
      <c r="AD56" s="1206"/>
    </row>
    <row r="57" spans="2:30" ht="15" customHeight="1" x14ac:dyDescent="0.25">
      <c r="B57" s="931"/>
      <c r="C57" s="932"/>
      <c r="D57" s="932"/>
      <c r="E57" s="932"/>
      <c r="F57" s="932"/>
      <c r="G57" s="932"/>
      <c r="H57" s="932"/>
      <c r="I57" s="932"/>
      <c r="J57" s="932"/>
      <c r="K57" s="932"/>
      <c r="L57" s="932"/>
      <c r="M57" s="932"/>
      <c r="N57" s="932"/>
      <c r="O57" s="932"/>
      <c r="P57" s="932"/>
      <c r="Q57" s="932"/>
      <c r="R57" s="933"/>
      <c r="S57" s="132"/>
      <c r="T57" s="153"/>
      <c r="U57" s="153"/>
      <c r="V57" s="1321"/>
      <c r="W57" s="1321"/>
      <c r="X57" s="1321"/>
      <c r="Y57" s="1155"/>
      <c r="Z57" s="1155"/>
      <c r="AA57" s="1204"/>
      <c r="AB57" s="1205"/>
      <c r="AC57" s="1157"/>
      <c r="AD57" s="1206"/>
    </row>
    <row r="58" spans="2:30" ht="15" customHeight="1" x14ac:dyDescent="0.25">
      <c r="B58" s="1322" t="s">
        <v>853</v>
      </c>
      <c r="C58" s="1121"/>
      <c r="D58" s="1121"/>
      <c r="E58" s="1121"/>
      <c r="F58" s="1121"/>
      <c r="G58" s="1121"/>
      <c r="H58" s="1121"/>
      <c r="I58" s="1121"/>
      <c r="J58" s="1121"/>
      <c r="K58" s="1121"/>
      <c r="L58" s="1121"/>
      <c r="M58" s="1121"/>
      <c r="N58" s="1121"/>
      <c r="O58" s="1121"/>
      <c r="P58" s="1121"/>
      <c r="Q58" s="1121"/>
      <c r="R58" s="1323"/>
      <c r="S58" s="1327"/>
      <c r="T58" s="1328"/>
      <c r="U58" s="1329"/>
      <c r="V58" s="1333"/>
      <c r="W58" s="1333"/>
      <c r="X58" s="1333"/>
      <c r="Y58" s="1240">
        <v>2</v>
      </c>
      <c r="Z58" s="1240"/>
      <c r="AA58" s="1241"/>
      <c r="AB58" s="1192">
        <f>IF(S58="Upper",2,IF(S58="Middle",1,IF(S58="Moderate",0.5,0)))</f>
        <v>0</v>
      </c>
      <c r="AC58" s="943"/>
      <c r="AD58" s="1234"/>
    </row>
    <row r="59" spans="2:30" ht="15" customHeight="1" thickBot="1" x14ac:dyDescent="0.3">
      <c r="B59" s="1324"/>
      <c r="C59" s="1325"/>
      <c r="D59" s="1325"/>
      <c r="E59" s="1325"/>
      <c r="F59" s="1325"/>
      <c r="G59" s="1325"/>
      <c r="H59" s="1325"/>
      <c r="I59" s="1325"/>
      <c r="J59" s="1325"/>
      <c r="K59" s="1325"/>
      <c r="L59" s="1325"/>
      <c r="M59" s="1325"/>
      <c r="N59" s="1325"/>
      <c r="O59" s="1325"/>
      <c r="P59" s="1325"/>
      <c r="Q59" s="1325"/>
      <c r="R59" s="1326"/>
      <c r="S59" s="1330"/>
      <c r="T59" s="1331"/>
      <c r="U59" s="1332"/>
      <c r="V59" s="1334"/>
      <c r="W59" s="1334"/>
      <c r="X59" s="1334"/>
      <c r="Y59" s="1335"/>
      <c r="Z59" s="1335"/>
      <c r="AA59" s="1336"/>
      <c r="AB59" s="1254"/>
      <c r="AC59" s="1158"/>
      <c r="AD59" s="1255"/>
    </row>
    <row r="60" spans="2:30" ht="15" customHeight="1" thickTop="1" thickBot="1" x14ac:dyDescent="0.3">
      <c r="B60" s="507" t="s">
        <v>119</v>
      </c>
      <c r="C60" s="508"/>
      <c r="D60" s="508"/>
      <c r="E60" s="508"/>
      <c r="F60" s="508"/>
      <c r="G60" s="508"/>
      <c r="H60" s="508"/>
      <c r="I60" s="508"/>
      <c r="J60" s="508"/>
      <c r="K60" s="508"/>
      <c r="L60" s="508"/>
      <c r="M60" s="508"/>
      <c r="N60" s="508"/>
      <c r="O60" s="508"/>
      <c r="P60" s="508"/>
      <c r="Q60" s="508"/>
      <c r="R60" s="509"/>
      <c r="S60" s="1216"/>
      <c r="T60" s="618"/>
      <c r="U60" s="618"/>
      <c r="V60" s="1217"/>
      <c r="W60" s="1217"/>
      <c r="X60" s="1217"/>
      <c r="Y60" s="592">
        <v>10</v>
      </c>
      <c r="Z60" s="592"/>
      <c r="AA60" s="593"/>
      <c r="AB60" s="1218">
        <f>IF(SUM(AB42:AD59)&gt;Y60,Y60,SUM(AB42:AD59))</f>
        <v>0</v>
      </c>
      <c r="AC60" s="592"/>
      <c r="AD60" s="593"/>
    </row>
    <row r="61" spans="2:30" ht="15" customHeight="1" thickBot="1" x14ac:dyDescent="0.3"/>
    <row r="62" spans="2:30" ht="15" customHeight="1" thickBot="1" x14ac:dyDescent="0.3">
      <c r="B62" s="172" t="s">
        <v>1453</v>
      </c>
      <c r="C62" s="172"/>
      <c r="D62" s="172"/>
      <c r="E62" s="172"/>
      <c r="F62" s="172"/>
      <c r="G62" s="172"/>
      <c r="H62" s="172"/>
      <c r="I62" s="172"/>
      <c r="J62" s="172"/>
      <c r="K62" s="172"/>
      <c r="L62" s="172"/>
      <c r="M62" s="172"/>
      <c r="N62" s="172"/>
      <c r="O62" s="172"/>
      <c r="P62" s="172"/>
      <c r="Q62" s="172"/>
      <c r="R62" s="172"/>
      <c r="S62" s="172"/>
      <c r="T62" s="172"/>
      <c r="U62" s="172"/>
      <c r="V62" s="1162" t="s">
        <v>101</v>
      </c>
      <c r="W62" s="1162"/>
      <c r="X62" s="1162"/>
      <c r="Y62" s="1162"/>
      <c r="Z62" s="1162"/>
      <c r="AA62" s="1162"/>
      <c r="AB62" s="1162"/>
      <c r="AC62" s="1162"/>
      <c r="AD62" s="33">
        <f>Y94</f>
        <v>10</v>
      </c>
    </row>
    <row r="63" spans="2:30" ht="15" customHeight="1" x14ac:dyDescent="0.25"/>
    <row r="64" spans="2:30" ht="15" customHeight="1" x14ac:dyDescent="0.25">
      <c r="B64" s="585" t="s">
        <v>1318</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row>
    <row r="65" spans="2:30" ht="15" customHeight="1" thickBot="1" x14ac:dyDescent="0.3"/>
    <row r="66" spans="2:30" ht="15" customHeight="1" x14ac:dyDescent="0.25">
      <c r="B66" s="544" t="s">
        <v>1254</v>
      </c>
      <c r="C66" s="456"/>
      <c r="D66" s="456"/>
      <c r="E66" s="456"/>
      <c r="F66" s="456"/>
      <c r="G66" s="456"/>
      <c r="H66" s="456"/>
      <c r="I66" s="456"/>
      <c r="J66" s="456"/>
      <c r="K66" s="456"/>
      <c r="L66" s="456"/>
      <c r="M66" s="456"/>
      <c r="N66" s="456"/>
      <c r="O66" s="456"/>
      <c r="P66" s="456"/>
      <c r="Q66" s="456"/>
      <c r="R66" s="457"/>
      <c r="S66" s="547" t="s">
        <v>841</v>
      </c>
      <c r="T66" s="430"/>
      <c r="U66" s="430"/>
      <c r="V66" s="430" t="s">
        <v>503</v>
      </c>
      <c r="W66" s="430"/>
      <c r="X66" s="430"/>
      <c r="Y66" s="430" t="s">
        <v>204</v>
      </c>
      <c r="Z66" s="430"/>
      <c r="AA66" s="431"/>
      <c r="AB66" s="547" t="s">
        <v>180</v>
      </c>
      <c r="AC66" s="430"/>
      <c r="AD66" s="431"/>
    </row>
    <row r="67" spans="2:30" ht="15" customHeight="1" thickBot="1" x14ac:dyDescent="0.3">
      <c r="B67" s="545"/>
      <c r="C67" s="459"/>
      <c r="D67" s="459"/>
      <c r="E67" s="459"/>
      <c r="F67" s="459"/>
      <c r="G67" s="459"/>
      <c r="H67" s="459"/>
      <c r="I67" s="459"/>
      <c r="J67" s="459"/>
      <c r="K67" s="459"/>
      <c r="L67" s="459"/>
      <c r="M67" s="459"/>
      <c r="N67" s="459"/>
      <c r="O67" s="459"/>
      <c r="P67" s="459"/>
      <c r="Q67" s="459"/>
      <c r="R67" s="460"/>
      <c r="S67" s="422"/>
      <c r="T67" s="391"/>
      <c r="U67" s="391"/>
      <c r="V67" s="391"/>
      <c r="W67" s="391"/>
      <c r="X67" s="391"/>
      <c r="Y67" s="391"/>
      <c r="Z67" s="391"/>
      <c r="AA67" s="433"/>
      <c r="AB67" s="422"/>
      <c r="AC67" s="391"/>
      <c r="AD67" s="433"/>
    </row>
    <row r="68" spans="2:30" ht="15" customHeight="1" x14ac:dyDescent="0.25">
      <c r="B68" s="791" t="s">
        <v>1222</v>
      </c>
      <c r="C68" s="792"/>
      <c r="D68" s="792"/>
      <c r="E68" s="792"/>
      <c r="F68" s="792"/>
      <c r="G68" s="792"/>
      <c r="H68" s="792"/>
      <c r="I68" s="792"/>
      <c r="J68" s="792"/>
      <c r="K68" s="792"/>
      <c r="L68" s="792"/>
      <c r="M68" s="792"/>
      <c r="N68" s="792"/>
      <c r="O68" s="792"/>
      <c r="P68" s="792"/>
      <c r="Q68" s="792"/>
      <c r="R68" s="793"/>
      <c r="S68" s="132"/>
      <c r="T68" s="153"/>
      <c r="U68" s="153"/>
      <c r="V68" s="1242"/>
      <c r="W68" s="1242"/>
      <c r="X68" s="1242"/>
      <c r="Y68" s="1211">
        <v>2</v>
      </c>
      <c r="Z68" s="1211"/>
      <c r="AA68" s="1212"/>
      <c r="AB68" s="1205">
        <f>IF(S68="YES",Y68,0)</f>
        <v>0</v>
      </c>
      <c r="AC68" s="1157"/>
      <c r="AD68" s="1206"/>
    </row>
    <row r="69" spans="2:30" ht="15" customHeight="1" x14ac:dyDescent="0.25">
      <c r="B69" s="791"/>
      <c r="C69" s="792"/>
      <c r="D69" s="792"/>
      <c r="E69" s="792"/>
      <c r="F69" s="792"/>
      <c r="G69" s="792"/>
      <c r="H69" s="792"/>
      <c r="I69" s="792"/>
      <c r="J69" s="792"/>
      <c r="K69" s="792"/>
      <c r="L69" s="792"/>
      <c r="M69" s="792"/>
      <c r="N69" s="792"/>
      <c r="O69" s="792"/>
      <c r="P69" s="792"/>
      <c r="Q69" s="792"/>
      <c r="R69" s="793"/>
      <c r="S69" s="132"/>
      <c r="T69" s="153"/>
      <c r="U69" s="153"/>
      <c r="V69" s="1242"/>
      <c r="W69" s="1242"/>
      <c r="X69" s="1242"/>
      <c r="Y69" s="1211"/>
      <c r="Z69" s="1211"/>
      <c r="AA69" s="1212"/>
      <c r="AB69" s="1205"/>
      <c r="AC69" s="1157"/>
      <c r="AD69" s="1206"/>
    </row>
    <row r="70" spans="2:30" ht="15" customHeight="1" x14ac:dyDescent="0.25">
      <c r="B70" s="791"/>
      <c r="C70" s="792"/>
      <c r="D70" s="792"/>
      <c r="E70" s="792"/>
      <c r="F70" s="792"/>
      <c r="G70" s="792"/>
      <c r="H70" s="792"/>
      <c r="I70" s="792"/>
      <c r="J70" s="792"/>
      <c r="K70" s="792"/>
      <c r="L70" s="792"/>
      <c r="M70" s="792"/>
      <c r="N70" s="792"/>
      <c r="O70" s="792"/>
      <c r="P70" s="792"/>
      <c r="Q70" s="792"/>
      <c r="R70" s="793"/>
      <c r="S70" s="132"/>
      <c r="T70" s="153"/>
      <c r="U70" s="153"/>
      <c r="V70" s="1242"/>
      <c r="W70" s="1242"/>
      <c r="X70" s="1242"/>
      <c r="Y70" s="1211"/>
      <c r="Z70" s="1211"/>
      <c r="AA70" s="1212"/>
      <c r="AB70" s="1205"/>
      <c r="AC70" s="1157"/>
      <c r="AD70" s="1206"/>
    </row>
    <row r="71" spans="2:30" ht="15" customHeight="1" x14ac:dyDescent="0.25">
      <c r="B71" s="791" t="s">
        <v>1454</v>
      </c>
      <c r="C71" s="792"/>
      <c r="D71" s="792"/>
      <c r="E71" s="792"/>
      <c r="F71" s="792"/>
      <c r="G71" s="792"/>
      <c r="H71" s="792"/>
      <c r="I71" s="792"/>
      <c r="J71" s="792"/>
      <c r="K71" s="792"/>
      <c r="L71" s="792"/>
      <c r="M71" s="792"/>
      <c r="N71" s="792"/>
      <c r="O71" s="792"/>
      <c r="P71" s="792"/>
      <c r="Q71" s="792"/>
      <c r="R71" s="793"/>
      <c r="S71" s="132"/>
      <c r="T71" s="153"/>
      <c r="U71" s="153"/>
      <c r="V71" s="1242"/>
      <c r="W71" s="1242"/>
      <c r="X71" s="1242"/>
      <c r="Y71" s="1211">
        <v>2</v>
      </c>
      <c r="Z71" s="1211"/>
      <c r="AA71" s="1212"/>
      <c r="AB71" s="1205">
        <f>IF(S71="YES",Y71,0)</f>
        <v>0</v>
      </c>
      <c r="AC71" s="1157"/>
      <c r="AD71" s="1206"/>
    </row>
    <row r="72" spans="2:30" ht="15" customHeight="1" x14ac:dyDescent="0.25">
      <c r="B72" s="791"/>
      <c r="C72" s="792"/>
      <c r="D72" s="792"/>
      <c r="E72" s="792"/>
      <c r="F72" s="792"/>
      <c r="G72" s="792"/>
      <c r="H72" s="792"/>
      <c r="I72" s="792"/>
      <c r="J72" s="792"/>
      <c r="K72" s="792"/>
      <c r="L72" s="792"/>
      <c r="M72" s="792"/>
      <c r="N72" s="792"/>
      <c r="O72" s="792"/>
      <c r="P72" s="792"/>
      <c r="Q72" s="792"/>
      <c r="R72" s="793"/>
      <c r="S72" s="132"/>
      <c r="T72" s="153"/>
      <c r="U72" s="153"/>
      <c r="V72" s="1242"/>
      <c r="W72" s="1242"/>
      <c r="X72" s="1242"/>
      <c r="Y72" s="1211"/>
      <c r="Z72" s="1211"/>
      <c r="AA72" s="1212"/>
      <c r="AB72" s="1205"/>
      <c r="AC72" s="1157"/>
      <c r="AD72" s="1206"/>
    </row>
    <row r="73" spans="2:30" ht="15" customHeight="1" x14ac:dyDescent="0.25">
      <c r="B73" s="791"/>
      <c r="C73" s="792"/>
      <c r="D73" s="792"/>
      <c r="E73" s="792"/>
      <c r="F73" s="792"/>
      <c r="G73" s="792"/>
      <c r="H73" s="792"/>
      <c r="I73" s="792"/>
      <c r="J73" s="792"/>
      <c r="K73" s="792"/>
      <c r="L73" s="792"/>
      <c r="M73" s="792"/>
      <c r="N73" s="792"/>
      <c r="O73" s="792"/>
      <c r="P73" s="792"/>
      <c r="Q73" s="792"/>
      <c r="R73" s="793"/>
      <c r="S73" s="132"/>
      <c r="T73" s="153"/>
      <c r="U73" s="153"/>
      <c r="V73" s="1242"/>
      <c r="W73" s="1242"/>
      <c r="X73" s="1242"/>
      <c r="Y73" s="1211"/>
      <c r="Z73" s="1211"/>
      <c r="AA73" s="1212"/>
      <c r="AB73" s="1205"/>
      <c r="AC73" s="1157"/>
      <c r="AD73" s="1206"/>
    </row>
    <row r="74" spans="2:30" ht="15" customHeight="1" x14ac:dyDescent="0.25">
      <c r="B74" s="931" t="s">
        <v>1277</v>
      </c>
      <c r="C74" s="932"/>
      <c r="D74" s="932"/>
      <c r="E74" s="932"/>
      <c r="F74" s="932"/>
      <c r="G74" s="932"/>
      <c r="H74" s="932"/>
      <c r="I74" s="932"/>
      <c r="J74" s="932"/>
      <c r="K74" s="932"/>
      <c r="L74" s="932"/>
      <c r="M74" s="932"/>
      <c r="N74" s="932"/>
      <c r="O74" s="932"/>
      <c r="P74" s="932"/>
      <c r="Q74" s="932"/>
      <c r="R74" s="933"/>
      <c r="S74" s="132"/>
      <c r="T74" s="153"/>
      <c r="U74" s="153"/>
      <c r="V74" s="1248"/>
      <c r="W74" s="1248"/>
      <c r="X74" s="1248"/>
      <c r="Y74" s="1155">
        <v>2</v>
      </c>
      <c r="Z74" s="1155"/>
      <c r="AA74" s="1204"/>
      <c r="AB74" s="1205">
        <f>IF(AND(S74="YES",V74="YES"),Y74,0)</f>
        <v>0</v>
      </c>
      <c r="AC74" s="1157"/>
      <c r="AD74" s="1206"/>
    </row>
    <row r="75" spans="2:30" ht="15" customHeight="1" x14ac:dyDescent="0.25">
      <c r="B75" s="931"/>
      <c r="C75" s="932"/>
      <c r="D75" s="932"/>
      <c r="E75" s="932"/>
      <c r="F75" s="932"/>
      <c r="G75" s="932"/>
      <c r="H75" s="932"/>
      <c r="I75" s="932"/>
      <c r="J75" s="932"/>
      <c r="K75" s="932"/>
      <c r="L75" s="932"/>
      <c r="M75" s="932"/>
      <c r="N75" s="932"/>
      <c r="O75" s="932"/>
      <c r="P75" s="932"/>
      <c r="Q75" s="932"/>
      <c r="R75" s="933"/>
      <c r="S75" s="132"/>
      <c r="T75" s="153"/>
      <c r="U75" s="153"/>
      <c r="V75" s="1248"/>
      <c r="W75" s="1248"/>
      <c r="X75" s="1248"/>
      <c r="Y75" s="1155"/>
      <c r="Z75" s="1155"/>
      <c r="AA75" s="1204"/>
      <c r="AB75" s="1205"/>
      <c r="AC75" s="1157"/>
      <c r="AD75" s="1206"/>
    </row>
    <row r="76" spans="2:30" ht="15" customHeight="1" thickBot="1" x14ac:dyDescent="0.3">
      <c r="B76" s="1243"/>
      <c r="C76" s="1244"/>
      <c r="D76" s="1244"/>
      <c r="E76" s="1244"/>
      <c r="F76" s="1244"/>
      <c r="G76" s="1244"/>
      <c r="H76" s="1244"/>
      <c r="I76" s="1244"/>
      <c r="J76" s="1244"/>
      <c r="K76" s="1244"/>
      <c r="L76" s="1244"/>
      <c r="M76" s="1244"/>
      <c r="N76" s="1244"/>
      <c r="O76" s="1244"/>
      <c r="P76" s="1244"/>
      <c r="Q76" s="1244"/>
      <c r="R76" s="1245"/>
      <c r="S76" s="1246"/>
      <c r="T76" s="1247"/>
      <c r="U76" s="1247"/>
      <c r="V76" s="1249"/>
      <c r="W76" s="1249"/>
      <c r="X76" s="1249"/>
      <c r="Y76" s="1250"/>
      <c r="Z76" s="1250"/>
      <c r="AA76" s="1251"/>
      <c r="AB76" s="1189"/>
      <c r="AC76" s="1252"/>
      <c r="AD76" s="1253"/>
    </row>
    <row r="77" spans="2:30" ht="15" customHeight="1" thickTop="1" thickBot="1" x14ac:dyDescent="0.3">
      <c r="B77" s="1193" t="s">
        <v>133</v>
      </c>
      <c r="C77" s="1194"/>
      <c r="D77" s="1194"/>
      <c r="E77" s="1194"/>
      <c r="F77" s="1194"/>
      <c r="G77" s="1194"/>
      <c r="H77" s="1194"/>
      <c r="I77" s="1194"/>
      <c r="J77" s="1194"/>
      <c r="K77" s="1194"/>
      <c r="L77" s="1194"/>
      <c r="M77" s="1194"/>
      <c r="N77" s="1194"/>
      <c r="O77" s="1194"/>
      <c r="P77" s="1194"/>
      <c r="Q77" s="1194"/>
      <c r="R77" s="1195"/>
      <c r="S77" s="1196"/>
      <c r="T77" s="1197"/>
      <c r="U77" s="1197"/>
      <c r="V77" s="1197"/>
      <c r="W77" s="1197"/>
      <c r="X77" s="1197"/>
      <c r="Y77" s="1198">
        <v>6</v>
      </c>
      <c r="Z77" s="1198"/>
      <c r="AA77" s="1199"/>
      <c r="AB77" s="1200">
        <f>SUM(AB68:AD76)</f>
        <v>0</v>
      </c>
      <c r="AC77" s="1198"/>
      <c r="AD77" s="1199"/>
    </row>
    <row r="78" spans="2:30" ht="15" customHeight="1" thickTop="1" thickBot="1" x14ac:dyDescent="0.3">
      <c r="B78" s="1201" t="s">
        <v>1221</v>
      </c>
      <c r="C78" s="1202"/>
      <c r="D78" s="1202"/>
      <c r="E78" s="1202"/>
      <c r="F78" s="1202"/>
      <c r="G78" s="1202"/>
      <c r="H78" s="1202"/>
      <c r="I78" s="1202"/>
      <c r="J78" s="1202"/>
      <c r="K78" s="1202"/>
      <c r="L78" s="1202"/>
      <c r="M78" s="1202"/>
      <c r="N78" s="1202"/>
      <c r="O78" s="1202"/>
      <c r="P78" s="1202"/>
      <c r="Q78" s="1202"/>
      <c r="R78" s="1202"/>
      <c r="S78" s="1202"/>
      <c r="T78" s="1202"/>
      <c r="U78" s="1202"/>
      <c r="V78" s="1202"/>
      <c r="W78" s="1202"/>
      <c r="X78" s="1202"/>
      <c r="Y78" s="1202"/>
      <c r="Z78" s="1202"/>
      <c r="AA78" s="1202"/>
      <c r="AB78" s="1202"/>
      <c r="AC78" s="1202"/>
      <c r="AD78" s="1203"/>
    </row>
    <row r="79" spans="2:30" ht="15" customHeight="1" x14ac:dyDescent="0.25">
      <c r="B79" s="1235" t="s">
        <v>1223</v>
      </c>
      <c r="C79" s="1236"/>
      <c r="D79" s="1236"/>
      <c r="E79" s="1236"/>
      <c r="F79" s="1236"/>
      <c r="G79" s="1236"/>
      <c r="H79" s="1236"/>
      <c r="I79" s="1236"/>
      <c r="J79" s="1236"/>
      <c r="K79" s="1236"/>
      <c r="L79" s="1236"/>
      <c r="M79" s="1236"/>
      <c r="N79" s="1236"/>
      <c r="O79" s="1236"/>
      <c r="P79" s="1236"/>
      <c r="Q79" s="1236"/>
      <c r="R79" s="1237"/>
      <c r="S79" s="1238"/>
      <c r="T79" s="619"/>
      <c r="U79" s="619"/>
      <c r="V79" s="1239"/>
      <c r="W79" s="1239"/>
      <c r="X79" s="1239"/>
      <c r="Y79" s="1240">
        <v>1</v>
      </c>
      <c r="Z79" s="1240"/>
      <c r="AA79" s="1241"/>
      <c r="AB79" s="1192">
        <f t="shared" ref="AB79:AB85" si="0">IF(S79="YES",Y79,0)</f>
        <v>0</v>
      </c>
      <c r="AC79" s="943"/>
      <c r="AD79" s="1234"/>
    </row>
    <row r="80" spans="2:30" ht="15" customHeight="1" x14ac:dyDescent="0.25">
      <c r="B80" s="1213" t="s">
        <v>1224</v>
      </c>
      <c r="C80" s="1214"/>
      <c r="D80" s="1214"/>
      <c r="E80" s="1214"/>
      <c r="F80" s="1214"/>
      <c r="G80" s="1214"/>
      <c r="H80" s="1214"/>
      <c r="I80" s="1214"/>
      <c r="J80" s="1214"/>
      <c r="K80" s="1214"/>
      <c r="L80" s="1214"/>
      <c r="M80" s="1214"/>
      <c r="N80" s="1214"/>
      <c r="O80" s="1214"/>
      <c r="P80" s="1214"/>
      <c r="Q80" s="1214"/>
      <c r="R80" s="1215"/>
      <c r="S80" s="132"/>
      <c r="T80" s="153"/>
      <c r="U80" s="153"/>
      <c r="V80" s="1210"/>
      <c r="W80" s="1210"/>
      <c r="X80" s="1210"/>
      <c r="Y80" s="1155">
        <v>1</v>
      </c>
      <c r="Z80" s="1155"/>
      <c r="AA80" s="1204"/>
      <c r="AB80" s="1205">
        <f t="shared" si="0"/>
        <v>0</v>
      </c>
      <c r="AC80" s="1157"/>
      <c r="AD80" s="1206"/>
    </row>
    <row r="81" spans="2:30" ht="15" customHeight="1" x14ac:dyDescent="0.25">
      <c r="B81" s="1207" t="s">
        <v>1225</v>
      </c>
      <c r="C81" s="1208"/>
      <c r="D81" s="1208"/>
      <c r="E81" s="1208"/>
      <c r="F81" s="1208"/>
      <c r="G81" s="1208"/>
      <c r="H81" s="1208"/>
      <c r="I81" s="1208"/>
      <c r="J81" s="1208"/>
      <c r="K81" s="1208"/>
      <c r="L81" s="1208"/>
      <c r="M81" s="1208"/>
      <c r="N81" s="1208"/>
      <c r="O81" s="1208"/>
      <c r="P81" s="1208"/>
      <c r="Q81" s="1208"/>
      <c r="R81" s="1209"/>
      <c r="S81" s="132"/>
      <c r="T81" s="153"/>
      <c r="U81" s="153"/>
      <c r="V81" s="1210"/>
      <c r="W81" s="1210"/>
      <c r="X81" s="1210"/>
      <c r="Y81" s="1211">
        <v>1</v>
      </c>
      <c r="Z81" s="1211"/>
      <c r="AA81" s="1212"/>
      <c r="AB81" s="1205">
        <f t="shared" si="0"/>
        <v>0</v>
      </c>
      <c r="AC81" s="1157"/>
      <c r="AD81" s="1206"/>
    </row>
    <row r="82" spans="2:30" ht="15" customHeight="1" x14ac:dyDescent="0.25">
      <c r="B82" s="1213" t="s">
        <v>1226</v>
      </c>
      <c r="C82" s="1214"/>
      <c r="D82" s="1214"/>
      <c r="E82" s="1214"/>
      <c r="F82" s="1214"/>
      <c r="G82" s="1214"/>
      <c r="H82" s="1214"/>
      <c r="I82" s="1214"/>
      <c r="J82" s="1214"/>
      <c r="K82" s="1214"/>
      <c r="L82" s="1214"/>
      <c r="M82" s="1214"/>
      <c r="N82" s="1214"/>
      <c r="O82" s="1214"/>
      <c r="P82" s="1214"/>
      <c r="Q82" s="1214"/>
      <c r="R82" s="1215"/>
      <c r="S82" s="132"/>
      <c r="T82" s="153"/>
      <c r="U82" s="153"/>
      <c r="V82" s="1210"/>
      <c r="W82" s="1210"/>
      <c r="X82" s="1210"/>
      <c r="Y82" s="1155">
        <v>1</v>
      </c>
      <c r="Z82" s="1155"/>
      <c r="AA82" s="1204"/>
      <c r="AB82" s="1205">
        <f t="shared" si="0"/>
        <v>0</v>
      </c>
      <c r="AC82" s="1157"/>
      <c r="AD82" s="1206"/>
    </row>
    <row r="83" spans="2:30" ht="15" customHeight="1" x14ac:dyDescent="0.25">
      <c r="B83" s="1207" t="s">
        <v>1227</v>
      </c>
      <c r="C83" s="1208"/>
      <c r="D83" s="1208"/>
      <c r="E83" s="1208"/>
      <c r="F83" s="1208"/>
      <c r="G83" s="1208"/>
      <c r="H83" s="1208"/>
      <c r="I83" s="1208"/>
      <c r="J83" s="1208"/>
      <c r="K83" s="1208"/>
      <c r="L83" s="1208"/>
      <c r="M83" s="1208"/>
      <c r="N83" s="1208"/>
      <c r="O83" s="1208"/>
      <c r="P83" s="1208"/>
      <c r="Q83" s="1208"/>
      <c r="R83" s="1209"/>
      <c r="S83" s="132"/>
      <c r="T83" s="153"/>
      <c r="U83" s="153"/>
      <c r="V83" s="1210"/>
      <c r="W83" s="1210"/>
      <c r="X83" s="1210"/>
      <c r="Y83" s="1211">
        <v>0.5</v>
      </c>
      <c r="Z83" s="1211"/>
      <c r="AA83" s="1212"/>
      <c r="AB83" s="1205">
        <f t="shared" si="0"/>
        <v>0</v>
      </c>
      <c r="AC83" s="1157"/>
      <c r="AD83" s="1206"/>
    </row>
    <row r="84" spans="2:30" ht="15" customHeight="1" x14ac:dyDescent="0.25">
      <c r="B84" s="1213" t="s">
        <v>1228</v>
      </c>
      <c r="C84" s="1214"/>
      <c r="D84" s="1214"/>
      <c r="E84" s="1214"/>
      <c r="F84" s="1214"/>
      <c r="G84" s="1214"/>
      <c r="H84" s="1214"/>
      <c r="I84" s="1214"/>
      <c r="J84" s="1214"/>
      <c r="K84" s="1214"/>
      <c r="L84" s="1214"/>
      <c r="M84" s="1214"/>
      <c r="N84" s="1214"/>
      <c r="O84" s="1214"/>
      <c r="P84" s="1214"/>
      <c r="Q84" s="1214"/>
      <c r="R84" s="1215"/>
      <c r="S84" s="132"/>
      <c r="T84" s="153"/>
      <c r="U84" s="153"/>
      <c r="V84" s="1210"/>
      <c r="W84" s="1210"/>
      <c r="X84" s="1210"/>
      <c r="Y84" s="1155">
        <v>0.5</v>
      </c>
      <c r="Z84" s="1155"/>
      <c r="AA84" s="1204"/>
      <c r="AB84" s="1205">
        <f t="shared" si="0"/>
        <v>0</v>
      </c>
      <c r="AC84" s="1157"/>
      <c r="AD84" s="1206"/>
    </row>
    <row r="85" spans="2:30" ht="15" customHeight="1" x14ac:dyDescent="0.25">
      <c r="B85" s="1207" t="s">
        <v>1229</v>
      </c>
      <c r="C85" s="1208"/>
      <c r="D85" s="1208"/>
      <c r="E85" s="1208"/>
      <c r="F85" s="1208"/>
      <c r="G85" s="1208"/>
      <c r="H85" s="1208"/>
      <c r="I85" s="1208"/>
      <c r="J85" s="1208"/>
      <c r="K85" s="1208"/>
      <c r="L85" s="1208"/>
      <c r="M85" s="1208"/>
      <c r="N85" s="1208"/>
      <c r="O85" s="1208"/>
      <c r="P85" s="1208"/>
      <c r="Q85" s="1208"/>
      <c r="R85" s="1209"/>
      <c r="S85" s="132"/>
      <c r="T85" s="153"/>
      <c r="U85" s="153"/>
      <c r="V85" s="1210"/>
      <c r="W85" s="1210"/>
      <c r="X85" s="1210"/>
      <c r="Y85" s="1211">
        <v>0.5</v>
      </c>
      <c r="Z85" s="1211"/>
      <c r="AA85" s="1212"/>
      <c r="AB85" s="1205">
        <f t="shared" si="0"/>
        <v>0</v>
      </c>
      <c r="AC85" s="1157"/>
      <c r="AD85" s="1206"/>
    </row>
    <row r="86" spans="2:30" ht="15" customHeight="1" x14ac:dyDescent="0.25">
      <c r="B86" s="1207" t="s">
        <v>1230</v>
      </c>
      <c r="C86" s="1208"/>
      <c r="D86" s="1208"/>
      <c r="E86" s="1208"/>
      <c r="F86" s="1208"/>
      <c r="G86" s="1208"/>
      <c r="H86" s="1208"/>
      <c r="I86" s="1208"/>
      <c r="J86" s="1208"/>
      <c r="K86" s="1208"/>
      <c r="L86" s="1208"/>
      <c r="M86" s="1208"/>
      <c r="N86" s="1208"/>
      <c r="O86" s="1208"/>
      <c r="P86" s="1208"/>
      <c r="Q86" s="1208"/>
      <c r="R86" s="1209"/>
      <c r="S86" s="132"/>
      <c r="T86" s="153"/>
      <c r="U86" s="153"/>
      <c r="V86" s="1210"/>
      <c r="W86" s="1210"/>
      <c r="X86" s="1210"/>
      <c r="Y86" s="1211">
        <v>0.5</v>
      </c>
      <c r="Z86" s="1211"/>
      <c r="AA86" s="1212"/>
      <c r="AB86" s="1205">
        <f t="shared" ref="AB86:AB91" si="1">IF(S86="YES",Y86,0)</f>
        <v>0</v>
      </c>
      <c r="AC86" s="1157"/>
      <c r="AD86" s="1206"/>
    </row>
    <row r="87" spans="2:30" ht="15" customHeight="1" x14ac:dyDescent="0.25">
      <c r="B87" s="1213" t="s">
        <v>1231</v>
      </c>
      <c r="C87" s="1214"/>
      <c r="D87" s="1214"/>
      <c r="E87" s="1214"/>
      <c r="F87" s="1214"/>
      <c r="G87" s="1214"/>
      <c r="H87" s="1214"/>
      <c r="I87" s="1214"/>
      <c r="J87" s="1214"/>
      <c r="K87" s="1214"/>
      <c r="L87" s="1214"/>
      <c r="M87" s="1214"/>
      <c r="N87" s="1214"/>
      <c r="O87" s="1214"/>
      <c r="P87" s="1214"/>
      <c r="Q87" s="1214"/>
      <c r="R87" s="1215"/>
      <c r="S87" s="132"/>
      <c r="T87" s="153"/>
      <c r="U87" s="153"/>
      <c r="V87" s="1210"/>
      <c r="W87" s="1210"/>
      <c r="X87" s="1210"/>
      <c r="Y87" s="1155">
        <v>0.5</v>
      </c>
      <c r="Z87" s="1155"/>
      <c r="AA87" s="1204"/>
      <c r="AB87" s="1205">
        <f t="shared" si="1"/>
        <v>0</v>
      </c>
      <c r="AC87" s="1157"/>
      <c r="AD87" s="1206"/>
    </row>
    <row r="88" spans="2:30" ht="15" customHeight="1" x14ac:dyDescent="0.25">
      <c r="B88" s="1207" t="s">
        <v>1232</v>
      </c>
      <c r="C88" s="1208"/>
      <c r="D88" s="1208"/>
      <c r="E88" s="1208"/>
      <c r="F88" s="1208"/>
      <c r="G88" s="1208"/>
      <c r="H88" s="1208"/>
      <c r="I88" s="1208"/>
      <c r="J88" s="1208"/>
      <c r="K88" s="1208"/>
      <c r="L88" s="1208"/>
      <c r="M88" s="1208"/>
      <c r="N88" s="1208"/>
      <c r="O88" s="1208"/>
      <c r="P88" s="1208"/>
      <c r="Q88" s="1208"/>
      <c r="R88" s="1209"/>
      <c r="S88" s="132"/>
      <c r="T88" s="153"/>
      <c r="U88" s="153"/>
      <c r="V88" s="1210"/>
      <c r="W88" s="1210"/>
      <c r="X88" s="1210"/>
      <c r="Y88" s="1211">
        <v>0.5</v>
      </c>
      <c r="Z88" s="1211"/>
      <c r="AA88" s="1212"/>
      <c r="AB88" s="1205">
        <f t="shared" si="1"/>
        <v>0</v>
      </c>
      <c r="AC88" s="1157"/>
      <c r="AD88" s="1206"/>
    </row>
    <row r="89" spans="2:30" ht="15" customHeight="1" x14ac:dyDescent="0.25">
      <c r="B89" s="1213" t="s">
        <v>1233</v>
      </c>
      <c r="C89" s="1214"/>
      <c r="D89" s="1214"/>
      <c r="E89" s="1214"/>
      <c r="F89" s="1214"/>
      <c r="G89" s="1214"/>
      <c r="H89" s="1214"/>
      <c r="I89" s="1214"/>
      <c r="J89" s="1214"/>
      <c r="K89" s="1214"/>
      <c r="L89" s="1214"/>
      <c r="M89" s="1214"/>
      <c r="N89" s="1214"/>
      <c r="O89" s="1214"/>
      <c r="P89" s="1214"/>
      <c r="Q89" s="1214"/>
      <c r="R89" s="1215"/>
      <c r="S89" s="132"/>
      <c r="T89" s="153"/>
      <c r="U89" s="153"/>
      <c r="V89" s="1210"/>
      <c r="W89" s="1210"/>
      <c r="X89" s="1210"/>
      <c r="Y89" s="1155">
        <v>0.5</v>
      </c>
      <c r="Z89" s="1155"/>
      <c r="AA89" s="1204"/>
      <c r="AB89" s="1205">
        <f t="shared" si="1"/>
        <v>0</v>
      </c>
      <c r="AC89" s="1157"/>
      <c r="AD89" s="1206"/>
    </row>
    <row r="90" spans="2:30" ht="15" customHeight="1" x14ac:dyDescent="0.25">
      <c r="B90" s="1207" t="s">
        <v>1234</v>
      </c>
      <c r="C90" s="1208"/>
      <c r="D90" s="1208"/>
      <c r="E90" s="1208"/>
      <c r="F90" s="1208"/>
      <c r="G90" s="1208"/>
      <c r="H90" s="1208"/>
      <c r="I90" s="1208"/>
      <c r="J90" s="1208"/>
      <c r="K90" s="1208"/>
      <c r="L90" s="1208"/>
      <c r="M90" s="1208"/>
      <c r="N90" s="1208"/>
      <c r="O90" s="1208"/>
      <c r="P90" s="1208"/>
      <c r="Q90" s="1208"/>
      <c r="R90" s="1209"/>
      <c r="S90" s="132"/>
      <c r="T90" s="153"/>
      <c r="U90" s="153"/>
      <c r="V90" s="1210"/>
      <c r="W90" s="1210"/>
      <c r="X90" s="1210"/>
      <c r="Y90" s="1211">
        <v>0.5</v>
      </c>
      <c r="Z90" s="1211"/>
      <c r="AA90" s="1212"/>
      <c r="AB90" s="1205">
        <f t="shared" si="1"/>
        <v>0</v>
      </c>
      <c r="AC90" s="1157"/>
      <c r="AD90" s="1206"/>
    </row>
    <row r="91" spans="2:30" ht="15" customHeight="1" x14ac:dyDescent="0.25">
      <c r="B91" s="1213" t="s">
        <v>1235</v>
      </c>
      <c r="C91" s="1214"/>
      <c r="D91" s="1214"/>
      <c r="E91" s="1214"/>
      <c r="F91" s="1214"/>
      <c r="G91" s="1214"/>
      <c r="H91" s="1214"/>
      <c r="I91" s="1214"/>
      <c r="J91" s="1214"/>
      <c r="K91" s="1214"/>
      <c r="L91" s="1214"/>
      <c r="M91" s="1214"/>
      <c r="N91" s="1214"/>
      <c r="O91" s="1214"/>
      <c r="P91" s="1214"/>
      <c r="Q91" s="1214"/>
      <c r="R91" s="1215"/>
      <c r="S91" s="132"/>
      <c r="T91" s="153"/>
      <c r="U91" s="153"/>
      <c r="V91" s="1210"/>
      <c r="W91" s="1210"/>
      <c r="X91" s="1210"/>
      <c r="Y91" s="1155">
        <v>0.5</v>
      </c>
      <c r="Z91" s="1155"/>
      <c r="AA91" s="1204"/>
      <c r="AB91" s="1205">
        <f t="shared" si="1"/>
        <v>0</v>
      </c>
      <c r="AC91" s="1157"/>
      <c r="AD91" s="1206"/>
    </row>
    <row r="92" spans="2:30" ht="15" customHeight="1" thickBot="1" x14ac:dyDescent="0.3">
      <c r="B92" s="1219" t="s">
        <v>1236</v>
      </c>
      <c r="C92" s="1220"/>
      <c r="D92" s="1220"/>
      <c r="E92" s="1220"/>
      <c r="F92" s="1220"/>
      <c r="G92" s="1220"/>
      <c r="H92" s="1220"/>
      <c r="I92" s="1220"/>
      <c r="J92" s="1220"/>
      <c r="K92" s="1220"/>
      <c r="L92" s="1220"/>
      <c r="M92" s="1220"/>
      <c r="N92" s="1220"/>
      <c r="O92" s="1220"/>
      <c r="P92" s="1220"/>
      <c r="Q92" s="1220"/>
      <c r="R92" s="1221"/>
      <c r="S92" s="1222"/>
      <c r="T92" s="1223"/>
      <c r="U92" s="1224"/>
      <c r="V92" s="1225"/>
      <c r="W92" s="1226"/>
      <c r="X92" s="1227"/>
      <c r="Y92" s="1228">
        <v>0.5</v>
      </c>
      <c r="Z92" s="1229"/>
      <c r="AA92" s="1230"/>
      <c r="AB92" s="1231">
        <f t="shared" ref="AB92" si="2">IF(S92="YES",Y92,0)</f>
        <v>0</v>
      </c>
      <c r="AC92" s="1232"/>
      <c r="AD92" s="1233"/>
    </row>
    <row r="93" spans="2:30" ht="15" customHeight="1" thickTop="1" thickBot="1" x14ac:dyDescent="0.3">
      <c r="B93" s="1193" t="s">
        <v>133</v>
      </c>
      <c r="C93" s="1194"/>
      <c r="D93" s="1194"/>
      <c r="E93" s="1194"/>
      <c r="F93" s="1194"/>
      <c r="G93" s="1194"/>
      <c r="H93" s="1194"/>
      <c r="I93" s="1194"/>
      <c r="J93" s="1194"/>
      <c r="K93" s="1194"/>
      <c r="L93" s="1194"/>
      <c r="M93" s="1194"/>
      <c r="N93" s="1194"/>
      <c r="O93" s="1194"/>
      <c r="P93" s="1194"/>
      <c r="Q93" s="1194"/>
      <c r="R93" s="1195"/>
      <c r="S93" s="76"/>
      <c r="T93" s="77"/>
      <c r="U93" s="75"/>
      <c r="V93" s="77"/>
      <c r="W93" s="77"/>
      <c r="X93" s="78"/>
      <c r="Y93" s="1198">
        <v>4</v>
      </c>
      <c r="Z93" s="1198"/>
      <c r="AA93" s="1199"/>
      <c r="AB93" s="1200">
        <f>MIN(Y93,SUM(AB79:AD92))</f>
        <v>0</v>
      </c>
      <c r="AC93" s="1198"/>
      <c r="AD93" s="1199"/>
    </row>
    <row r="94" spans="2:30" ht="15" customHeight="1" thickTop="1" thickBot="1" x14ac:dyDescent="0.3">
      <c r="B94" s="507" t="s">
        <v>119</v>
      </c>
      <c r="C94" s="508"/>
      <c r="D94" s="508"/>
      <c r="E94" s="508"/>
      <c r="F94" s="508"/>
      <c r="G94" s="508"/>
      <c r="H94" s="508"/>
      <c r="I94" s="508"/>
      <c r="J94" s="508"/>
      <c r="K94" s="508"/>
      <c r="L94" s="508"/>
      <c r="M94" s="508"/>
      <c r="N94" s="508"/>
      <c r="O94" s="508"/>
      <c r="P94" s="508"/>
      <c r="Q94" s="508"/>
      <c r="R94" s="509"/>
      <c r="S94" s="1216"/>
      <c r="T94" s="618"/>
      <c r="U94" s="618"/>
      <c r="V94" s="1217"/>
      <c r="W94" s="1217"/>
      <c r="X94" s="1217"/>
      <c r="Y94" s="592">
        <v>10</v>
      </c>
      <c r="Z94" s="592"/>
      <c r="AA94" s="593"/>
      <c r="AB94" s="1218">
        <f>SUM(AB93, AB77)</f>
        <v>0</v>
      </c>
      <c r="AC94" s="592"/>
      <c r="AD94" s="593"/>
    </row>
    <row r="95" spans="2:30" ht="15" customHeight="1" thickBot="1" x14ac:dyDescent="0.3"/>
    <row r="96" spans="2:30" ht="15" customHeight="1" thickBot="1" x14ac:dyDescent="0.3">
      <c r="B96" s="172" t="s">
        <v>1455</v>
      </c>
      <c r="C96" s="172"/>
      <c r="D96" s="172"/>
      <c r="E96" s="172"/>
      <c r="F96" s="172"/>
      <c r="G96" s="172"/>
      <c r="H96" s="172"/>
      <c r="I96" s="172"/>
      <c r="J96" s="172"/>
      <c r="K96" s="172"/>
      <c r="L96" s="172"/>
      <c r="M96" s="172"/>
      <c r="N96" s="172"/>
      <c r="O96" s="172"/>
      <c r="P96" s="172"/>
      <c r="Q96" s="172"/>
      <c r="R96" s="172"/>
      <c r="S96" s="172"/>
      <c r="T96" s="172"/>
      <c r="U96" s="172"/>
      <c r="V96" s="1162" t="s">
        <v>101</v>
      </c>
      <c r="W96" s="1162"/>
      <c r="X96" s="1162"/>
      <c r="Y96" s="1162"/>
      <c r="Z96" s="1162"/>
      <c r="AA96" s="1162"/>
      <c r="AB96" s="1162"/>
      <c r="AC96" s="1162"/>
      <c r="AD96" s="33">
        <v>3</v>
      </c>
    </row>
    <row r="97" spans="2:30" ht="15" customHeight="1" x14ac:dyDescent="0.25"/>
    <row r="98" spans="2:30" ht="15" customHeight="1" x14ac:dyDescent="0.25">
      <c r="B98" s="1163" t="s">
        <v>1369</v>
      </c>
      <c r="C98" s="1164"/>
      <c r="D98" s="1164"/>
      <c r="E98" s="1164"/>
      <c r="F98" s="1164"/>
      <c r="G98" s="1164"/>
      <c r="H98" s="1164"/>
      <c r="I98" s="1164"/>
      <c r="J98" s="1164"/>
      <c r="K98" s="1164"/>
      <c r="L98" s="1164"/>
      <c r="M98" s="1164"/>
      <c r="N98" s="1164"/>
      <c r="O98" s="1164"/>
      <c r="P98" s="1164"/>
      <c r="Q98" s="1164"/>
      <c r="R98" s="1164"/>
      <c r="S98" s="1164"/>
      <c r="T98" s="1164"/>
      <c r="U98" s="1165"/>
      <c r="V98" s="1163"/>
      <c r="W98" s="1164"/>
      <c r="X98" s="1165"/>
      <c r="Y98" s="1163" t="s">
        <v>181</v>
      </c>
      <c r="Z98" s="1164"/>
      <c r="AA98" s="1165"/>
      <c r="AB98" s="1163" t="s">
        <v>180</v>
      </c>
      <c r="AC98" s="1164"/>
      <c r="AD98" s="1165"/>
    </row>
    <row r="99" spans="2:30" ht="15" customHeight="1" x14ac:dyDescent="0.25">
      <c r="B99" s="1166"/>
      <c r="C99" s="1167"/>
      <c r="D99" s="1167"/>
      <c r="E99" s="1167"/>
      <c r="F99" s="1167"/>
      <c r="G99" s="1167"/>
      <c r="H99" s="1167"/>
      <c r="I99" s="1167"/>
      <c r="J99" s="1167"/>
      <c r="K99" s="1167"/>
      <c r="L99" s="1167"/>
      <c r="M99" s="1167"/>
      <c r="N99" s="1167"/>
      <c r="O99" s="1167"/>
      <c r="P99" s="1167"/>
      <c r="Q99" s="1167"/>
      <c r="R99" s="1167"/>
      <c r="S99" s="1167"/>
      <c r="T99" s="1167"/>
      <c r="U99" s="1168"/>
      <c r="V99" s="1166"/>
      <c r="W99" s="1167"/>
      <c r="X99" s="1168"/>
      <c r="Y99" s="1166"/>
      <c r="Z99" s="1167"/>
      <c r="AA99" s="1168"/>
      <c r="AB99" s="1166"/>
      <c r="AC99" s="1167"/>
      <c r="AD99" s="1168"/>
    </row>
    <row r="100" spans="2:30" ht="15" customHeight="1" x14ac:dyDescent="0.25">
      <c r="B100" s="1169" t="s">
        <v>1372</v>
      </c>
      <c r="C100" s="1170"/>
      <c r="D100" s="1170"/>
      <c r="E100" s="1170"/>
      <c r="F100" s="1170"/>
      <c r="G100" s="1170"/>
      <c r="H100" s="1170"/>
      <c r="I100" s="1170"/>
      <c r="J100" s="1170"/>
      <c r="K100" s="1170"/>
      <c r="L100" s="1170"/>
      <c r="M100" s="1170"/>
      <c r="N100" s="1170"/>
      <c r="O100" s="1170"/>
      <c r="P100" s="1170"/>
      <c r="Q100" s="1170"/>
      <c r="R100" s="1170"/>
      <c r="S100" s="1170"/>
      <c r="T100" s="1170"/>
      <c r="U100" s="1171"/>
      <c r="V100" s="1175"/>
      <c r="W100" s="1176"/>
      <c r="X100" s="1177"/>
      <c r="Y100" s="1181">
        <v>2</v>
      </c>
      <c r="Z100" s="1182"/>
      <c r="AA100" s="1183"/>
      <c r="AB100" s="1187">
        <f>IF(V100="Yes",Y100,0)</f>
        <v>0</v>
      </c>
      <c r="AC100" s="1188"/>
      <c r="AD100" s="1189"/>
    </row>
    <row r="101" spans="2:30" ht="15" customHeight="1" x14ac:dyDescent="0.25">
      <c r="B101" s="1172"/>
      <c r="C101" s="1173"/>
      <c r="D101" s="1173"/>
      <c r="E101" s="1173"/>
      <c r="F101" s="1173"/>
      <c r="G101" s="1173"/>
      <c r="H101" s="1173"/>
      <c r="I101" s="1173"/>
      <c r="J101" s="1173"/>
      <c r="K101" s="1173"/>
      <c r="L101" s="1173"/>
      <c r="M101" s="1173"/>
      <c r="N101" s="1173"/>
      <c r="O101" s="1173"/>
      <c r="P101" s="1173"/>
      <c r="Q101" s="1173"/>
      <c r="R101" s="1173"/>
      <c r="S101" s="1173"/>
      <c r="T101" s="1173"/>
      <c r="U101" s="1174"/>
      <c r="V101" s="1178"/>
      <c r="W101" s="1179"/>
      <c r="X101" s="1180"/>
      <c r="Y101" s="1184"/>
      <c r="Z101" s="1185"/>
      <c r="AA101" s="1186"/>
      <c r="AB101" s="1190"/>
      <c r="AC101" s="1191"/>
      <c r="AD101" s="1192"/>
    </row>
    <row r="102" spans="2:30" ht="15" customHeight="1" x14ac:dyDescent="0.25">
      <c r="B102" s="1151" t="s">
        <v>1370</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3"/>
      <c r="W102" s="1153"/>
      <c r="X102" s="1153"/>
      <c r="Y102" s="1155">
        <v>1</v>
      </c>
      <c r="Z102" s="1155"/>
      <c r="AA102" s="1155"/>
      <c r="AB102" s="1157">
        <f>IF(V102="Yes",Y102,0)</f>
        <v>0</v>
      </c>
      <c r="AC102" s="1157"/>
      <c r="AD102" s="1157"/>
    </row>
    <row r="103" spans="2:30" ht="15" customHeight="1" x14ac:dyDescent="0.25">
      <c r="B103" s="1151"/>
      <c r="C103" s="1151"/>
      <c r="D103" s="1151"/>
      <c r="E103" s="1151"/>
      <c r="F103" s="1151"/>
      <c r="G103" s="1151"/>
      <c r="H103" s="1151"/>
      <c r="I103" s="1151"/>
      <c r="J103" s="1151"/>
      <c r="K103" s="1151"/>
      <c r="L103" s="1151"/>
      <c r="M103" s="1151"/>
      <c r="N103" s="1151"/>
      <c r="O103" s="1151"/>
      <c r="P103" s="1151"/>
      <c r="Q103" s="1151"/>
      <c r="R103" s="1151"/>
      <c r="S103" s="1151"/>
      <c r="T103" s="1151"/>
      <c r="U103" s="1151"/>
      <c r="V103" s="1153"/>
      <c r="W103" s="1153"/>
      <c r="X103" s="1153"/>
      <c r="Y103" s="1155"/>
      <c r="Z103" s="1155"/>
      <c r="AA103" s="1155"/>
      <c r="AB103" s="1157"/>
      <c r="AC103" s="1157"/>
      <c r="AD103" s="1157"/>
    </row>
    <row r="104" spans="2:30" ht="15" customHeight="1" thickBot="1" x14ac:dyDescent="0.3">
      <c r="B104" s="1152"/>
      <c r="C104" s="1152"/>
      <c r="D104" s="1152"/>
      <c r="E104" s="1152"/>
      <c r="F104" s="1152"/>
      <c r="G104" s="1152"/>
      <c r="H104" s="1152"/>
      <c r="I104" s="1152"/>
      <c r="J104" s="1152"/>
      <c r="K104" s="1152"/>
      <c r="L104" s="1152"/>
      <c r="M104" s="1152"/>
      <c r="N104" s="1152"/>
      <c r="O104" s="1152"/>
      <c r="P104" s="1152"/>
      <c r="Q104" s="1152"/>
      <c r="R104" s="1152"/>
      <c r="S104" s="1152"/>
      <c r="T104" s="1152"/>
      <c r="U104" s="1152"/>
      <c r="V104" s="1154"/>
      <c r="W104" s="1154"/>
      <c r="X104" s="1154"/>
      <c r="Y104" s="1156"/>
      <c r="Z104" s="1156"/>
      <c r="AA104" s="1156"/>
      <c r="AB104" s="1158"/>
      <c r="AC104" s="1158"/>
      <c r="AD104" s="1158"/>
    </row>
    <row r="105" spans="2:30" ht="15" customHeight="1" thickTop="1" x14ac:dyDescent="0.25">
      <c r="B105" s="1159" t="s">
        <v>119</v>
      </c>
      <c r="C105" s="1160"/>
      <c r="D105" s="1160"/>
      <c r="E105" s="1160"/>
      <c r="F105" s="1160"/>
      <c r="G105" s="1160"/>
      <c r="H105" s="1160"/>
      <c r="I105" s="1160"/>
      <c r="J105" s="1160"/>
      <c r="K105" s="1160"/>
      <c r="L105" s="1160"/>
      <c r="M105" s="1160"/>
      <c r="N105" s="1160"/>
      <c r="O105" s="1160"/>
      <c r="P105" s="1160"/>
      <c r="Q105" s="1160"/>
      <c r="R105" s="1160"/>
      <c r="S105" s="1160"/>
      <c r="T105" s="1160"/>
      <c r="U105" s="1160"/>
      <c r="V105" s="1161"/>
      <c r="W105" s="1161"/>
      <c r="X105" s="1161"/>
      <c r="Y105" s="943">
        <v>3</v>
      </c>
      <c r="Z105" s="943"/>
      <c r="AA105" s="943"/>
      <c r="AB105" s="943">
        <f>SUM(AB100:AD104)</f>
        <v>0</v>
      </c>
      <c r="AC105" s="943"/>
      <c r="AD105" s="943"/>
    </row>
    <row r="106" spans="2:30" ht="15" customHeight="1" x14ac:dyDescent="0.25"/>
    <row r="107" spans="2:30" ht="15" customHeight="1" x14ac:dyDescent="0.25">
      <c r="B107" s="1150" t="s">
        <v>1371</v>
      </c>
      <c r="C107" s="1150"/>
      <c r="D107" s="1150"/>
      <c r="E107" s="1150"/>
      <c r="F107" s="1150"/>
      <c r="G107" s="1150"/>
      <c r="H107" s="1150"/>
      <c r="I107" s="1150"/>
      <c r="J107" s="1150"/>
      <c r="K107" s="1150"/>
      <c r="L107" s="1150"/>
      <c r="M107" s="1150"/>
      <c r="N107" s="1150"/>
      <c r="O107" s="1150"/>
      <c r="P107" s="1150"/>
      <c r="Q107" s="1150"/>
      <c r="R107" s="1150"/>
      <c r="S107" s="1150"/>
      <c r="T107" s="1150"/>
      <c r="U107" s="1150"/>
      <c r="V107" s="1150"/>
      <c r="W107" s="1150"/>
      <c r="X107" s="1150"/>
      <c r="Y107" s="1150"/>
      <c r="Z107" s="1150"/>
      <c r="AA107" s="1150"/>
      <c r="AB107" s="1150"/>
      <c r="AC107" s="1150"/>
      <c r="AD107" s="1150"/>
    </row>
    <row r="108" spans="2:30" ht="15" customHeight="1" x14ac:dyDescent="0.25">
      <c r="B108" s="1150"/>
      <c r="C108" s="1150"/>
      <c r="D108" s="1150"/>
      <c r="E108" s="1150"/>
      <c r="F108" s="1150"/>
      <c r="G108" s="1150"/>
      <c r="H108" s="1150"/>
      <c r="I108" s="1150"/>
      <c r="J108" s="1150"/>
      <c r="K108" s="1150"/>
      <c r="L108" s="1150"/>
      <c r="M108" s="1150"/>
      <c r="N108" s="1150"/>
      <c r="O108" s="1150"/>
      <c r="P108" s="1150"/>
      <c r="Q108" s="1150"/>
      <c r="R108" s="1150"/>
      <c r="S108" s="1150"/>
      <c r="T108" s="1150"/>
      <c r="U108" s="1150"/>
      <c r="V108" s="1150"/>
      <c r="W108" s="1150"/>
      <c r="X108" s="1150"/>
      <c r="Y108" s="1150"/>
      <c r="Z108" s="1150"/>
      <c r="AA108" s="1150"/>
      <c r="AB108" s="1150"/>
      <c r="AC108" s="1150"/>
      <c r="AD108" s="1150"/>
    </row>
    <row r="109" spans="2:30" ht="15" customHeight="1" x14ac:dyDescent="0.25"/>
    <row r="110" spans="2:30" ht="15" customHeight="1" x14ac:dyDescent="0.25">
      <c r="B110" s="309"/>
      <c r="C110" s="309"/>
      <c r="D110" s="309"/>
      <c r="E110" s="309"/>
      <c r="F110" s="309"/>
      <c r="G110" s="309"/>
      <c r="H110" s="309"/>
      <c r="I110" s="309"/>
      <c r="J110" s="309"/>
      <c r="K110" s="309"/>
      <c r="L110" s="309"/>
      <c r="M110" s="309"/>
      <c r="N110" s="309"/>
      <c r="O110" s="309"/>
      <c r="P110" s="309"/>
      <c r="Q110" s="309"/>
      <c r="R110" s="309"/>
      <c r="S110" s="309"/>
      <c r="T110" s="309"/>
      <c r="U110" s="309"/>
      <c r="V110" s="309"/>
      <c r="W110" s="309"/>
      <c r="X110" s="309"/>
      <c r="Y110" s="309"/>
      <c r="Z110" s="309"/>
      <c r="AA110" s="309"/>
      <c r="AB110" s="309"/>
      <c r="AC110" s="309"/>
      <c r="AD110" s="309"/>
    </row>
    <row r="111" spans="2:30" ht="15" customHeight="1" x14ac:dyDescent="0.25"/>
    <row r="112" spans="2:30"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32" ht="15" customHeight="1" x14ac:dyDescent="0.25"/>
    <row r="133" ht="15" customHeight="1" x14ac:dyDescent="0.25"/>
    <row r="134" ht="15" customHeight="1" x14ac:dyDescent="0.25"/>
    <row r="136" ht="15" customHeight="1" x14ac:dyDescent="0.25"/>
    <row r="149" ht="15" customHeight="1" x14ac:dyDescent="0.25"/>
  </sheetData>
  <sheetProtection algorithmName="SHA-512" hashValue="NhyjeacytTWN20CZ0G3xMhbmxI5M3yfg7Iqqanr0DgIJLnacVHJb1y21QaN9xTUuN8owLmnEkDULFB/x1qBK1A==" saltValue="SmvtVadQhHg6bsc7SVNoDg==" spinCount="100000" sheet="1" selectLockedCells="1"/>
  <mergeCells count="251">
    <mergeCell ref="B71:R73"/>
    <mergeCell ref="S71:U73"/>
    <mergeCell ref="V71:X73"/>
    <mergeCell ref="Y71:AA73"/>
    <mergeCell ref="AB71:AD73"/>
    <mergeCell ref="V36:AC36"/>
    <mergeCell ref="B56:R57"/>
    <mergeCell ref="V34:X34"/>
    <mergeCell ref="S54:U55"/>
    <mergeCell ref="S56:U57"/>
    <mergeCell ref="V42:X46"/>
    <mergeCell ref="V47:X48"/>
    <mergeCell ref="V54:X55"/>
    <mergeCell ref="V56:X57"/>
    <mergeCell ref="AB56:AD57"/>
    <mergeCell ref="B40:R41"/>
    <mergeCell ref="B42:R46"/>
    <mergeCell ref="S42:U46"/>
    <mergeCell ref="S47:U48"/>
    <mergeCell ref="V40:X41"/>
    <mergeCell ref="B49:R50"/>
    <mergeCell ref="S49:U50"/>
    <mergeCell ref="V49:X50"/>
    <mergeCell ref="Y49:AA50"/>
    <mergeCell ref="V51:X53"/>
    <mergeCell ref="V19:X20"/>
    <mergeCell ref="B58:R59"/>
    <mergeCell ref="S58:U59"/>
    <mergeCell ref="V58:X59"/>
    <mergeCell ref="Y58:AA59"/>
    <mergeCell ref="B38:AD38"/>
    <mergeCell ref="B24:L26"/>
    <mergeCell ref="B28:L33"/>
    <mergeCell ref="B34:L34"/>
    <mergeCell ref="Y42:AA46"/>
    <mergeCell ref="Y47:AA48"/>
    <mergeCell ref="Y54:AA55"/>
    <mergeCell ref="B47:R48"/>
    <mergeCell ref="B54:R55"/>
    <mergeCell ref="M34:O34"/>
    <mergeCell ref="P34:R34"/>
    <mergeCell ref="S34:U34"/>
    <mergeCell ref="Y34:AA34"/>
    <mergeCell ref="AB34:AD34"/>
    <mergeCell ref="AB47:AD48"/>
    <mergeCell ref="B36:U36"/>
    <mergeCell ref="Y28:AA33"/>
    <mergeCell ref="AB24:AD26"/>
    <mergeCell ref="M24:O26"/>
    <mergeCell ref="P24:R26"/>
    <mergeCell ref="M21:O22"/>
    <mergeCell ref="P21:R22"/>
    <mergeCell ref="S21:U22"/>
    <mergeCell ref="M28:O33"/>
    <mergeCell ref="P28:R33"/>
    <mergeCell ref="S28:U33"/>
    <mergeCell ref="AB28:AD33"/>
    <mergeCell ref="V28:X33"/>
    <mergeCell ref="V21:X22"/>
    <mergeCell ref="B27:AD27"/>
    <mergeCell ref="B23:AD23"/>
    <mergeCell ref="Y21:AA22"/>
    <mergeCell ref="AB21:AD22"/>
    <mergeCell ref="S24:U26"/>
    <mergeCell ref="V24:X26"/>
    <mergeCell ref="Y24:AA26"/>
    <mergeCell ref="B21:L22"/>
    <mergeCell ref="B16:L17"/>
    <mergeCell ref="V16:X17"/>
    <mergeCell ref="B6:O7"/>
    <mergeCell ref="B14:AD14"/>
    <mergeCell ref="V12:AC12"/>
    <mergeCell ref="B12:U12"/>
    <mergeCell ref="M19:O20"/>
    <mergeCell ref="P19:R20"/>
    <mergeCell ref="S19:U20"/>
    <mergeCell ref="Y19:AA20"/>
    <mergeCell ref="AB19:AD20"/>
    <mergeCell ref="Y10:AA10"/>
    <mergeCell ref="V8:X8"/>
    <mergeCell ref="V9:X9"/>
    <mergeCell ref="S6:U7"/>
    <mergeCell ref="AB8:AD8"/>
    <mergeCell ref="AB9:AD9"/>
    <mergeCell ref="AB10:AD10"/>
    <mergeCell ref="Y6:AA7"/>
    <mergeCell ref="Y8:AA8"/>
    <mergeCell ref="Y9:AA9"/>
    <mergeCell ref="V6:X7"/>
    <mergeCell ref="AB6:AD7"/>
    <mergeCell ref="B2:U2"/>
    <mergeCell ref="V2:AC2"/>
    <mergeCell ref="V10:X10"/>
    <mergeCell ref="M16:O17"/>
    <mergeCell ref="AB16:AD17"/>
    <mergeCell ref="Y16:AA17"/>
    <mergeCell ref="S16:U17"/>
    <mergeCell ref="P16:R17"/>
    <mergeCell ref="B19:L20"/>
    <mergeCell ref="B4:U4"/>
    <mergeCell ref="V4:AC4"/>
    <mergeCell ref="S8:U8"/>
    <mergeCell ref="S9:U9"/>
    <mergeCell ref="S10:U10"/>
    <mergeCell ref="B8:O8"/>
    <mergeCell ref="P8:R8"/>
    <mergeCell ref="B18:AD18"/>
    <mergeCell ref="B9:O9"/>
    <mergeCell ref="P9:R9"/>
    <mergeCell ref="B10:O10"/>
    <mergeCell ref="P10:R10"/>
    <mergeCell ref="P6:R7"/>
    <mergeCell ref="Y40:AA41"/>
    <mergeCell ref="AB40:AD41"/>
    <mergeCell ref="S40:U41"/>
    <mergeCell ref="B62:U62"/>
    <mergeCell ref="V62:AC62"/>
    <mergeCell ref="B66:R67"/>
    <mergeCell ref="S66:U67"/>
    <mergeCell ref="V66:X67"/>
    <mergeCell ref="Y66:AA67"/>
    <mergeCell ref="AB66:AD67"/>
    <mergeCell ref="Y60:AA60"/>
    <mergeCell ref="AB60:AD60"/>
    <mergeCell ref="S60:U60"/>
    <mergeCell ref="B60:R60"/>
    <mergeCell ref="V60:X60"/>
    <mergeCell ref="AB58:AD59"/>
    <mergeCell ref="AB51:AD53"/>
    <mergeCell ref="Y51:AA53"/>
    <mergeCell ref="AB54:AD55"/>
    <mergeCell ref="Y56:AA57"/>
    <mergeCell ref="AB42:AD46"/>
    <mergeCell ref="AB49:AD50"/>
    <mergeCell ref="B51:R53"/>
    <mergeCell ref="S51:U53"/>
    <mergeCell ref="B68:R70"/>
    <mergeCell ref="S68:U70"/>
    <mergeCell ref="V68:X70"/>
    <mergeCell ref="Y68:AA70"/>
    <mergeCell ref="AB68:AD70"/>
    <mergeCell ref="B64:AD64"/>
    <mergeCell ref="B83:R83"/>
    <mergeCell ref="S83:U83"/>
    <mergeCell ref="V83:X83"/>
    <mergeCell ref="Y83:AA83"/>
    <mergeCell ref="AB83:AD83"/>
    <mergeCell ref="B74:R76"/>
    <mergeCell ref="S74:U76"/>
    <mergeCell ref="V74:X76"/>
    <mergeCell ref="Y74:AA76"/>
    <mergeCell ref="AB74:AD76"/>
    <mergeCell ref="B81:R81"/>
    <mergeCell ref="S81:U81"/>
    <mergeCell ref="V81:X81"/>
    <mergeCell ref="Y81:AA81"/>
    <mergeCell ref="AB81:AD81"/>
    <mergeCell ref="B82:R82"/>
    <mergeCell ref="S82:U82"/>
    <mergeCell ref="V82:X82"/>
    <mergeCell ref="B85:R85"/>
    <mergeCell ref="S85:U85"/>
    <mergeCell ref="V85:X85"/>
    <mergeCell ref="Y85:AA85"/>
    <mergeCell ref="AB85:AD85"/>
    <mergeCell ref="AB79:AD79"/>
    <mergeCell ref="B80:R80"/>
    <mergeCell ref="S80:U80"/>
    <mergeCell ref="V80:X80"/>
    <mergeCell ref="Y80:AA80"/>
    <mergeCell ref="AB80:AD80"/>
    <mergeCell ref="B84:R84"/>
    <mergeCell ref="Y82:AA82"/>
    <mergeCell ref="AB82:AD82"/>
    <mergeCell ref="B79:R79"/>
    <mergeCell ref="S79:U79"/>
    <mergeCell ref="V79:X79"/>
    <mergeCell ref="Y79:AA79"/>
    <mergeCell ref="S84:U84"/>
    <mergeCell ref="V84:X84"/>
    <mergeCell ref="Y84:AA84"/>
    <mergeCell ref="AB84:AD84"/>
    <mergeCell ref="B88:R88"/>
    <mergeCell ref="S88:U88"/>
    <mergeCell ref="V88:X88"/>
    <mergeCell ref="Y88:AA88"/>
    <mergeCell ref="AB88:AD88"/>
    <mergeCell ref="B86:R86"/>
    <mergeCell ref="S86:U86"/>
    <mergeCell ref="V86:X86"/>
    <mergeCell ref="Y86:AA86"/>
    <mergeCell ref="AB86:AD86"/>
    <mergeCell ref="B87:R87"/>
    <mergeCell ref="S87:U87"/>
    <mergeCell ref="V87:X87"/>
    <mergeCell ref="Y87:AA87"/>
    <mergeCell ref="AB87:AD87"/>
    <mergeCell ref="S94:U94"/>
    <mergeCell ref="V94:X94"/>
    <mergeCell ref="Y94:AA94"/>
    <mergeCell ref="AB94:AD94"/>
    <mergeCell ref="Y93:AA93"/>
    <mergeCell ref="AB93:AD93"/>
    <mergeCell ref="B92:R92"/>
    <mergeCell ref="S92:U92"/>
    <mergeCell ref="V92:X92"/>
    <mergeCell ref="Y92:AA92"/>
    <mergeCell ref="AB92:AD92"/>
    <mergeCell ref="B77:R77"/>
    <mergeCell ref="S77:U77"/>
    <mergeCell ref="V77:X77"/>
    <mergeCell ref="Y77:AA77"/>
    <mergeCell ref="AB77:AD77"/>
    <mergeCell ref="B110:AD110"/>
    <mergeCell ref="B93:R93"/>
    <mergeCell ref="B78:AD78"/>
    <mergeCell ref="Y89:AA89"/>
    <mergeCell ref="AB89:AD89"/>
    <mergeCell ref="B90:R90"/>
    <mergeCell ref="S90:U90"/>
    <mergeCell ref="V90:X90"/>
    <mergeCell ref="Y90:AA90"/>
    <mergeCell ref="AB90:AD90"/>
    <mergeCell ref="B91:R91"/>
    <mergeCell ref="S91:U91"/>
    <mergeCell ref="V91:X91"/>
    <mergeCell ref="Y91:AA91"/>
    <mergeCell ref="AB91:AD91"/>
    <mergeCell ref="B89:R89"/>
    <mergeCell ref="S89:U89"/>
    <mergeCell ref="V89:X89"/>
    <mergeCell ref="B94:R94"/>
    <mergeCell ref="B96:U96"/>
    <mergeCell ref="V96:AC96"/>
    <mergeCell ref="B98:U99"/>
    <mergeCell ref="V98:X99"/>
    <mergeCell ref="Y98:AA99"/>
    <mergeCell ref="AB98:AD99"/>
    <mergeCell ref="B100:U101"/>
    <mergeCell ref="V100:X101"/>
    <mergeCell ref="Y100:AA101"/>
    <mergeCell ref="AB100:AD101"/>
    <mergeCell ref="B107:AD108"/>
    <mergeCell ref="B102:U104"/>
    <mergeCell ref="V102:X104"/>
    <mergeCell ref="Y102:AA104"/>
    <mergeCell ref="AB102:AD104"/>
    <mergeCell ref="B105:U105"/>
    <mergeCell ref="V105:X105"/>
    <mergeCell ref="Y105:AA105"/>
    <mergeCell ref="AB105:AD105"/>
  </mergeCells>
  <conditionalFormatting sqref="V19:X22 V28:X34 V60:X60 V24 V42:X46 V68:X73">
    <cfRule type="containsText" dxfId="67" priority="3" operator="containsText" text="NO">
      <formula>NOT(ISERROR(SEARCH("NO",V19)))</formula>
    </cfRule>
    <cfRule type="containsText" dxfId="66" priority="4" operator="containsText" text="YES">
      <formula>NOT(ISERROR(SEARCH("YES",V19)))</formula>
    </cfRule>
  </conditionalFormatting>
  <conditionalFormatting sqref="V94:X94">
    <cfRule type="containsText" dxfId="65" priority="1" operator="containsText" text="NO">
      <formula>NOT(ISERROR(SEARCH("NO",V94)))</formula>
    </cfRule>
    <cfRule type="containsText" dxfId="64" priority="2" operator="containsText" text="YES">
      <formula>NOT(ISERROR(SEARCH("YES",V94)))</formula>
    </cfRule>
  </conditionalFormatting>
  <dataValidations count="1">
    <dataValidation type="list" allowBlank="1" showInputMessage="1" showErrorMessage="1" sqref="V100:X104" xr:uid="{2114B93C-AD99-4E9A-B40D-61638AFB6A81}">
      <formula1>"Yes,No"</formula1>
    </dataValidation>
  </dataValidations>
  <printOptions horizontalCentered="1"/>
  <pageMargins left="0.5" right="0.5" top="0.5" bottom="0.5" header="0.3" footer="0.3"/>
  <pageSetup scale="93" fitToHeight="0" orientation="portrait" r:id="rId1"/>
  <headerFooter>
    <oddFooter>&amp;C&amp;P</oddFooter>
  </headerFooter>
  <rowBreaks count="2" manualBreakCount="2">
    <brk id="35" max="30" man="1"/>
    <brk id="61" max="30" man="1"/>
  </rowBreaks>
  <colBreaks count="1" manualBreakCount="1">
    <brk id="1" max="11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Validation!$E$2:$E$3</xm:f>
          </x14:formula1>
          <xm:sqref>V28:X33 V19:X22 V42:X46 V24:X26 S42:U57 V74:X76 S79:U92 S68:U76</xm:sqref>
        </x14:dataValidation>
        <x14:dataValidation type="list" allowBlank="1" showInputMessage="1" showErrorMessage="1" xr:uid="{00000000-0002-0000-0900-000001000000}">
          <x14:formula1>
            <xm:f>Validation!$E$15:$E$18</xm:f>
          </x14:formula1>
          <xm:sqref>S58:U59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E226"/>
  <sheetViews>
    <sheetView showGridLines="0" topLeftCell="A118" zoomScaleNormal="100" workbookViewId="0">
      <selection activeCell="V62" sqref="V62:X63"/>
    </sheetView>
  </sheetViews>
  <sheetFormatPr defaultColWidth="0" defaultRowHeight="15" customHeight="1" zeroHeight="1" x14ac:dyDescent="0.25"/>
  <cols>
    <col min="1" max="8" width="3.28515625" style="14" customWidth="1"/>
    <col min="9" max="9" width="4.7109375" style="14" customWidth="1"/>
    <col min="10" max="20" width="3.28515625" style="14" customWidth="1"/>
    <col min="21" max="21" width="4.28515625" style="14" customWidth="1"/>
    <col min="22" max="31" width="3.28515625" style="14" customWidth="1"/>
    <col min="32" max="16384" width="9.140625" style="14" hidden="1"/>
  </cols>
  <sheetData>
    <row r="1" spans="2:30" ht="15" customHeight="1" x14ac:dyDescent="0.25"/>
    <row r="2" spans="2:30" ht="15" customHeight="1" x14ac:dyDescent="0.25">
      <c r="B2" s="180" t="s">
        <v>854</v>
      </c>
      <c r="C2" s="180"/>
      <c r="D2" s="180"/>
      <c r="E2" s="180"/>
      <c r="F2" s="180"/>
      <c r="G2" s="180"/>
      <c r="H2" s="180"/>
      <c r="I2" s="180"/>
      <c r="J2" s="180"/>
      <c r="K2" s="180"/>
      <c r="L2" s="180"/>
      <c r="M2" s="180"/>
      <c r="N2" s="180"/>
      <c r="O2" s="180"/>
      <c r="P2" s="180"/>
      <c r="Q2" s="180"/>
      <c r="R2" s="180"/>
      <c r="S2" s="180"/>
      <c r="T2" s="180"/>
      <c r="U2" s="180"/>
      <c r="V2" s="180" t="s">
        <v>101</v>
      </c>
      <c r="W2" s="180"/>
      <c r="X2" s="180"/>
      <c r="Y2" s="180"/>
      <c r="Z2" s="180"/>
      <c r="AA2" s="180"/>
      <c r="AB2" s="180"/>
      <c r="AC2" s="180"/>
      <c r="AD2" s="34">
        <v>33</v>
      </c>
    </row>
    <row r="3" spans="2:30" ht="15" customHeight="1" thickBot="1" x14ac:dyDescent="0.3"/>
    <row r="4" spans="2:30" ht="15" customHeight="1" x14ac:dyDescent="0.25">
      <c r="B4" s="1356" t="s">
        <v>1394</v>
      </c>
      <c r="C4" s="1357"/>
      <c r="D4" s="1357"/>
      <c r="E4" s="1357"/>
      <c r="F4" s="1357"/>
      <c r="G4" s="1357"/>
      <c r="H4" s="1357"/>
      <c r="I4" s="1357"/>
      <c r="J4" s="1357"/>
      <c r="K4" s="1357"/>
      <c r="L4" s="1357"/>
      <c r="M4" s="1357"/>
      <c r="N4" s="1357"/>
      <c r="O4" s="1357"/>
      <c r="P4" s="1357"/>
      <c r="Q4" s="1357"/>
      <c r="R4" s="1357"/>
      <c r="S4" s="1357"/>
      <c r="T4" s="1357"/>
      <c r="U4" s="1357"/>
      <c r="V4" s="1357"/>
      <c r="W4" s="1357"/>
      <c r="X4" s="1357"/>
      <c r="Y4" s="1357"/>
      <c r="Z4" s="1357"/>
      <c r="AA4" s="1357"/>
      <c r="AB4" s="1357"/>
      <c r="AC4" s="1357"/>
      <c r="AD4" s="1358"/>
    </row>
    <row r="5" spans="2:30" ht="15" customHeight="1" thickBot="1" x14ac:dyDescent="0.3">
      <c r="B5" s="1359"/>
      <c r="C5" s="1360"/>
      <c r="D5" s="1360"/>
      <c r="E5" s="1360"/>
      <c r="F5" s="1360"/>
      <c r="G5" s="1360"/>
      <c r="H5" s="1360"/>
      <c r="I5" s="1360"/>
      <c r="J5" s="1360"/>
      <c r="K5" s="1360"/>
      <c r="L5" s="1360"/>
      <c r="M5" s="1360"/>
      <c r="N5" s="1360"/>
      <c r="O5" s="1360"/>
      <c r="P5" s="1360"/>
      <c r="Q5" s="1360"/>
      <c r="R5" s="1360"/>
      <c r="S5" s="1360"/>
      <c r="T5" s="1360"/>
      <c r="U5" s="1360"/>
      <c r="V5" s="1360"/>
      <c r="W5" s="1360"/>
      <c r="X5" s="1360"/>
      <c r="Y5" s="1360"/>
      <c r="Z5" s="1360"/>
      <c r="AA5" s="1360"/>
      <c r="AB5" s="1360"/>
      <c r="AC5" s="1360"/>
      <c r="AD5" s="1361"/>
    </row>
    <row r="6" spans="2:30" ht="15" customHeight="1" thickBot="1" x14ac:dyDescent="0.3">
      <c r="B6" s="1352" t="s">
        <v>1397</v>
      </c>
      <c r="C6" s="1353"/>
      <c r="D6" s="1353"/>
      <c r="E6" s="1353"/>
      <c r="F6" s="1353"/>
      <c r="G6" s="1353"/>
      <c r="H6" s="1354">
        <f>'T4-Units'!E54</f>
        <v>0</v>
      </c>
      <c r="I6" s="1355"/>
      <c r="J6" s="93"/>
      <c r="K6" s="1353" t="s">
        <v>1398</v>
      </c>
      <c r="L6" s="1353"/>
      <c r="M6" s="1353"/>
      <c r="N6" s="1353"/>
      <c r="O6" s="1353"/>
      <c r="P6" s="1353"/>
      <c r="Q6" s="1353"/>
      <c r="R6" s="1353"/>
      <c r="S6" s="1353"/>
      <c r="T6" s="1354">
        <f>'T4-Units'!H54</f>
        <v>0</v>
      </c>
      <c r="U6" s="1355"/>
      <c r="V6" s="1353" t="s">
        <v>1399</v>
      </c>
      <c r="W6" s="1353"/>
      <c r="X6" s="1353"/>
      <c r="Y6" s="1353"/>
      <c r="Z6" s="1353"/>
      <c r="AA6" s="1353"/>
      <c r="AB6" s="1353"/>
      <c r="AC6" s="1354">
        <f>'T4-Units'!B54</f>
        <v>0</v>
      </c>
      <c r="AD6" s="1355"/>
    </row>
    <row r="7" spans="2:30" ht="15" customHeight="1" thickBot="1" x14ac:dyDescent="0.3">
      <c r="B7" s="88" t="s">
        <v>1396</v>
      </c>
      <c r="C7" s="89"/>
      <c r="D7" s="89"/>
      <c r="E7" s="89"/>
      <c r="F7" s="89"/>
      <c r="G7" s="90"/>
      <c r="H7" s="1362">
        <f>IF(AC6=0,0,H6/AC6)</f>
        <v>0</v>
      </c>
      <c r="I7" s="1363"/>
      <c r="J7" s="86"/>
      <c r="K7" s="89" t="s">
        <v>1395</v>
      </c>
      <c r="L7" s="89"/>
      <c r="M7" s="89"/>
      <c r="N7" s="89"/>
      <c r="O7" s="89"/>
      <c r="P7" s="89"/>
      <c r="Q7" s="89"/>
      <c r="R7" s="89"/>
      <c r="S7" s="87"/>
      <c r="T7" s="1364">
        <f>IF(AC6=0,0,T6/AC6)</f>
        <v>0</v>
      </c>
      <c r="U7" s="1365"/>
      <c r="V7" s="86"/>
      <c r="W7" s="86"/>
      <c r="X7" s="86"/>
      <c r="Y7" s="86"/>
      <c r="Z7" s="86"/>
      <c r="AA7" s="86"/>
      <c r="AB7" s="86"/>
      <c r="AC7" s="86"/>
      <c r="AD7" s="87"/>
    </row>
    <row r="8" spans="2:30" ht="15" customHeight="1" x14ac:dyDescent="0.25"/>
    <row r="9" spans="2:30" ht="15" customHeight="1" x14ac:dyDescent="0.25">
      <c r="B9" s="129" t="s">
        <v>1400</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row>
    <row r="10" spans="2:30" ht="15" customHeight="1" x14ac:dyDescent="0.25">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row>
    <row r="11" spans="2:30" ht="15" customHeight="1" x14ac:dyDescent="0.25">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row>
    <row r="12" spans="2:30" ht="15" customHeight="1" thickBot="1" x14ac:dyDescent="0.3"/>
    <row r="13" spans="2:30" ht="15" customHeight="1" thickBot="1" x14ac:dyDescent="0.3">
      <c r="B13" s="1558" t="s">
        <v>184</v>
      </c>
      <c r="C13" s="1558"/>
      <c r="D13" s="1558"/>
      <c r="E13" s="1558"/>
      <c r="F13" s="1558"/>
      <c r="G13" s="1558"/>
      <c r="H13" s="1558"/>
      <c r="I13" s="1558"/>
      <c r="J13" s="1558"/>
      <c r="K13" s="1558"/>
      <c r="L13" s="1558"/>
      <c r="M13" s="1558"/>
      <c r="N13" s="1558"/>
      <c r="O13" s="1558"/>
      <c r="P13" s="1558"/>
      <c r="Q13" s="1558"/>
      <c r="R13" s="1558"/>
      <c r="S13" s="1558"/>
      <c r="T13" s="1558"/>
      <c r="U13" s="1558"/>
      <c r="V13" s="1559" t="s">
        <v>101</v>
      </c>
      <c r="W13" s="1559"/>
      <c r="X13" s="1559"/>
      <c r="Y13" s="1559"/>
      <c r="Z13" s="1559"/>
      <c r="AA13" s="1559"/>
      <c r="AB13" s="1559"/>
      <c r="AC13" s="1559"/>
      <c r="AD13" s="91">
        <f>Y26</f>
        <v>6</v>
      </c>
    </row>
    <row r="14" spans="2:30" ht="15" customHeight="1" x14ac:dyDescent="0.25">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row>
    <row r="15" spans="2:30" ht="15" customHeight="1" x14ac:dyDescent="0.25">
      <c r="B15" s="141" t="s">
        <v>1401</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row>
    <row r="16" spans="2:30" ht="15" customHeight="1" x14ac:dyDescent="0.25">
      <c r="B16" s="141" t="s">
        <v>1319</v>
      </c>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row>
    <row r="17" spans="2:30" ht="15" customHeight="1" thickBot="1" x14ac:dyDescent="0.3">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row>
    <row r="18" spans="2:30" ht="15" customHeight="1" x14ac:dyDescent="0.25">
      <c r="B18" s="1482" t="s">
        <v>486</v>
      </c>
      <c r="C18" s="1483"/>
      <c r="D18" s="1483"/>
      <c r="E18" s="1483"/>
      <c r="F18" s="1483"/>
      <c r="G18" s="1483"/>
      <c r="H18" s="1483"/>
      <c r="I18" s="1483"/>
      <c r="J18" s="1483"/>
      <c r="K18" s="1483"/>
      <c r="L18" s="1483"/>
      <c r="M18" s="1483"/>
      <c r="N18" s="1483"/>
      <c r="O18" s="1483"/>
      <c r="P18" s="1483"/>
      <c r="Q18" s="1483"/>
      <c r="R18" s="1484"/>
      <c r="S18" s="810" t="s">
        <v>183</v>
      </c>
      <c r="T18" s="811"/>
      <c r="U18" s="811"/>
      <c r="V18" s="818" t="s">
        <v>503</v>
      </c>
      <c r="W18" s="811"/>
      <c r="X18" s="811"/>
      <c r="Y18" s="811" t="s">
        <v>181</v>
      </c>
      <c r="Z18" s="811"/>
      <c r="AA18" s="819"/>
      <c r="AB18" s="818" t="s">
        <v>180</v>
      </c>
      <c r="AC18" s="811"/>
      <c r="AD18" s="819"/>
    </row>
    <row r="19" spans="2:30" ht="15" customHeight="1" thickBot="1" x14ac:dyDescent="0.3">
      <c r="B19" s="1485"/>
      <c r="C19" s="1486"/>
      <c r="D19" s="1486"/>
      <c r="E19" s="1486"/>
      <c r="F19" s="1486"/>
      <c r="G19" s="1486"/>
      <c r="H19" s="1486"/>
      <c r="I19" s="1486"/>
      <c r="J19" s="1486"/>
      <c r="K19" s="1486"/>
      <c r="L19" s="1486"/>
      <c r="M19" s="1486"/>
      <c r="N19" s="1486"/>
      <c r="O19" s="1486"/>
      <c r="P19" s="1486"/>
      <c r="Q19" s="1486"/>
      <c r="R19" s="1487"/>
      <c r="S19" s="812"/>
      <c r="T19" s="813"/>
      <c r="U19" s="813"/>
      <c r="V19" s="820"/>
      <c r="W19" s="813"/>
      <c r="X19" s="813"/>
      <c r="Y19" s="813"/>
      <c r="Z19" s="813"/>
      <c r="AA19" s="821"/>
      <c r="AB19" s="820"/>
      <c r="AC19" s="813"/>
      <c r="AD19" s="821"/>
    </row>
    <row r="20" spans="2:30" ht="15" customHeight="1" x14ac:dyDescent="0.25">
      <c r="B20" s="1488" t="s">
        <v>709</v>
      </c>
      <c r="C20" s="1489"/>
      <c r="D20" s="1489"/>
      <c r="E20" s="1489"/>
      <c r="F20" s="1489"/>
      <c r="G20" s="1489"/>
      <c r="H20" s="1489"/>
      <c r="I20" s="1489"/>
      <c r="J20" s="1489"/>
      <c r="K20" s="1489"/>
      <c r="L20" s="1489"/>
      <c r="M20" s="1489"/>
      <c r="N20" s="1489"/>
      <c r="O20" s="1489"/>
      <c r="P20" s="1489"/>
      <c r="Q20" s="1489"/>
      <c r="R20" s="1490"/>
      <c r="S20" s="1513"/>
      <c r="T20" s="1514"/>
      <c r="U20" s="1515"/>
      <c r="V20" s="1501"/>
      <c r="W20" s="1502"/>
      <c r="X20" s="1503"/>
      <c r="Y20" s="1522">
        <v>5</v>
      </c>
      <c r="Z20" s="1523"/>
      <c r="AA20" s="1524"/>
      <c r="AB20" s="1560">
        <f>IF(S20="YES",Y20,0)</f>
        <v>0</v>
      </c>
      <c r="AC20" s="1561"/>
      <c r="AD20" s="1562"/>
    </row>
    <row r="21" spans="2:30" ht="15" customHeight="1" x14ac:dyDescent="0.25">
      <c r="B21" s="1491"/>
      <c r="C21" s="1492"/>
      <c r="D21" s="1492"/>
      <c r="E21" s="1492"/>
      <c r="F21" s="1492"/>
      <c r="G21" s="1492"/>
      <c r="H21" s="1492"/>
      <c r="I21" s="1492"/>
      <c r="J21" s="1492"/>
      <c r="K21" s="1492"/>
      <c r="L21" s="1492"/>
      <c r="M21" s="1492"/>
      <c r="N21" s="1492"/>
      <c r="O21" s="1492"/>
      <c r="P21" s="1492"/>
      <c r="Q21" s="1492"/>
      <c r="R21" s="1493"/>
      <c r="S21" s="1516"/>
      <c r="T21" s="1517"/>
      <c r="U21" s="1518"/>
      <c r="V21" s="1504"/>
      <c r="W21" s="1505"/>
      <c r="X21" s="1506"/>
      <c r="Y21" s="1525"/>
      <c r="Z21" s="1526"/>
      <c r="AA21" s="1527"/>
      <c r="AB21" s="1563"/>
      <c r="AC21" s="1564"/>
      <c r="AD21" s="1565"/>
    </row>
    <row r="22" spans="2:30" ht="15" customHeight="1" x14ac:dyDescent="0.25">
      <c r="B22" s="1494" t="s">
        <v>710</v>
      </c>
      <c r="C22" s="1495"/>
      <c r="D22" s="1495"/>
      <c r="E22" s="1495"/>
      <c r="F22" s="1495"/>
      <c r="G22" s="1495"/>
      <c r="H22" s="1495"/>
      <c r="I22" s="1495"/>
      <c r="J22" s="1495"/>
      <c r="K22" s="1495"/>
      <c r="L22" s="1495"/>
      <c r="M22" s="1495"/>
      <c r="N22" s="1495"/>
      <c r="O22" s="1495"/>
      <c r="P22" s="1495"/>
      <c r="Q22" s="1495"/>
      <c r="R22" s="1496"/>
      <c r="S22" s="1519"/>
      <c r="T22" s="1520"/>
      <c r="U22" s="1521"/>
      <c r="V22" s="1507"/>
      <c r="W22" s="1508"/>
      <c r="X22" s="1509"/>
      <c r="Y22" s="1528">
        <v>5</v>
      </c>
      <c r="Z22" s="1529"/>
      <c r="AA22" s="1530"/>
      <c r="AB22" s="1552">
        <f>IF(S22="YES",Y22,0)</f>
        <v>0</v>
      </c>
      <c r="AC22" s="1553"/>
      <c r="AD22" s="1554"/>
    </row>
    <row r="23" spans="2:30" ht="15" customHeight="1" x14ac:dyDescent="0.25">
      <c r="B23" s="1497"/>
      <c r="C23" s="1498"/>
      <c r="D23" s="1498"/>
      <c r="E23" s="1498"/>
      <c r="F23" s="1498"/>
      <c r="G23" s="1498"/>
      <c r="H23" s="1498"/>
      <c r="I23" s="1498"/>
      <c r="J23" s="1498"/>
      <c r="K23" s="1498"/>
      <c r="L23" s="1498"/>
      <c r="M23" s="1498"/>
      <c r="N23" s="1498"/>
      <c r="O23" s="1498"/>
      <c r="P23" s="1498"/>
      <c r="Q23" s="1498"/>
      <c r="R23" s="1499"/>
      <c r="S23" s="1516"/>
      <c r="T23" s="1517"/>
      <c r="U23" s="1518"/>
      <c r="V23" s="1504"/>
      <c r="W23" s="1505"/>
      <c r="X23" s="1506"/>
      <c r="Y23" s="1531"/>
      <c r="Z23" s="1532"/>
      <c r="AA23" s="1533"/>
      <c r="AB23" s="1563"/>
      <c r="AC23" s="1564"/>
      <c r="AD23" s="1565"/>
    </row>
    <row r="24" spans="2:30" ht="15" customHeight="1" x14ac:dyDescent="0.25">
      <c r="B24" s="1534" t="s">
        <v>844</v>
      </c>
      <c r="C24" s="1535"/>
      <c r="D24" s="1535"/>
      <c r="E24" s="1535"/>
      <c r="F24" s="1535"/>
      <c r="G24" s="1535"/>
      <c r="H24" s="1535"/>
      <c r="I24" s="1535"/>
      <c r="J24" s="1535"/>
      <c r="K24" s="1535"/>
      <c r="L24" s="1535"/>
      <c r="M24" s="1535"/>
      <c r="N24" s="1535"/>
      <c r="O24" s="1535"/>
      <c r="P24" s="1535"/>
      <c r="Q24" s="1535"/>
      <c r="R24" s="1536"/>
      <c r="S24" s="1519"/>
      <c r="T24" s="1520"/>
      <c r="U24" s="1521"/>
      <c r="V24" s="1507"/>
      <c r="W24" s="1508"/>
      <c r="X24" s="1509"/>
      <c r="Y24" s="1546">
        <v>6</v>
      </c>
      <c r="Z24" s="1547"/>
      <c r="AA24" s="1548"/>
      <c r="AB24" s="1552">
        <f>IF(S24="YES",Y24,0)</f>
        <v>0</v>
      </c>
      <c r="AC24" s="1553"/>
      <c r="AD24" s="1554"/>
    </row>
    <row r="25" spans="2:30" ht="15" customHeight="1" thickBot="1" x14ac:dyDescent="0.3">
      <c r="B25" s="1537"/>
      <c r="C25" s="1538"/>
      <c r="D25" s="1538"/>
      <c r="E25" s="1538"/>
      <c r="F25" s="1538"/>
      <c r="G25" s="1538"/>
      <c r="H25" s="1538"/>
      <c r="I25" s="1538"/>
      <c r="J25" s="1538"/>
      <c r="K25" s="1538"/>
      <c r="L25" s="1538"/>
      <c r="M25" s="1538"/>
      <c r="N25" s="1538"/>
      <c r="O25" s="1538"/>
      <c r="P25" s="1538"/>
      <c r="Q25" s="1538"/>
      <c r="R25" s="1539"/>
      <c r="S25" s="1540"/>
      <c r="T25" s="1541"/>
      <c r="U25" s="1542"/>
      <c r="V25" s="1543"/>
      <c r="W25" s="1544"/>
      <c r="X25" s="1545"/>
      <c r="Y25" s="1549"/>
      <c r="Z25" s="1550"/>
      <c r="AA25" s="1551"/>
      <c r="AB25" s="1555"/>
      <c r="AC25" s="1556"/>
      <c r="AD25" s="1557"/>
    </row>
    <row r="26" spans="2:30" ht="15" customHeight="1" thickTop="1" thickBot="1" x14ac:dyDescent="0.3">
      <c r="B26" s="1478" t="s">
        <v>119</v>
      </c>
      <c r="C26" s="1479"/>
      <c r="D26" s="1479"/>
      <c r="E26" s="1479"/>
      <c r="F26" s="1479"/>
      <c r="G26" s="1479"/>
      <c r="H26" s="1479"/>
      <c r="I26" s="1479"/>
      <c r="J26" s="1479"/>
      <c r="K26" s="1479"/>
      <c r="L26" s="1479"/>
      <c r="M26" s="1479"/>
      <c r="N26" s="1479"/>
      <c r="O26" s="1479"/>
      <c r="P26" s="1479"/>
      <c r="Q26" s="1479"/>
      <c r="R26" s="1500"/>
      <c r="S26" s="1413"/>
      <c r="T26" s="618"/>
      <c r="U26" s="618"/>
      <c r="V26" s="1510"/>
      <c r="W26" s="1511"/>
      <c r="X26" s="1512"/>
      <c r="Y26" s="618">
        <v>6</v>
      </c>
      <c r="Z26" s="618"/>
      <c r="AA26" s="1469"/>
      <c r="AB26" s="1216">
        <f>IF(V26="YES",MAX(AB20:AD24),0)</f>
        <v>0</v>
      </c>
      <c r="AC26" s="618"/>
      <c r="AD26" s="1469"/>
    </row>
    <row r="27" spans="2:30" ht="15" customHeight="1" thickBot="1" x14ac:dyDescent="0.3"/>
    <row r="28" spans="2:30" ht="15" customHeight="1" thickBot="1" x14ac:dyDescent="0.3">
      <c r="B28" s="172" t="s">
        <v>481</v>
      </c>
      <c r="C28" s="172"/>
      <c r="D28" s="172"/>
      <c r="E28" s="172"/>
      <c r="F28" s="172"/>
      <c r="G28" s="172"/>
      <c r="H28" s="172"/>
      <c r="I28" s="172"/>
      <c r="J28" s="172"/>
      <c r="K28" s="172"/>
      <c r="L28" s="172"/>
      <c r="M28" s="172"/>
      <c r="N28" s="172"/>
      <c r="O28" s="172"/>
      <c r="P28" s="172"/>
      <c r="Q28" s="172"/>
      <c r="R28" s="172"/>
      <c r="S28" s="172"/>
      <c r="T28" s="172"/>
      <c r="U28" s="172"/>
      <c r="V28" s="1162" t="s">
        <v>101</v>
      </c>
      <c r="W28" s="1162"/>
      <c r="X28" s="1162"/>
      <c r="Y28" s="1162"/>
      <c r="Z28" s="1162"/>
      <c r="AA28" s="1162"/>
      <c r="AB28" s="1162"/>
      <c r="AC28" s="1162"/>
      <c r="AD28" s="33">
        <f>Y34</f>
        <v>2</v>
      </c>
    </row>
    <row r="29" spans="2:30" ht="15" customHeight="1" x14ac:dyDescent="0.25"/>
    <row r="30" spans="2:30" ht="15" customHeight="1" x14ac:dyDescent="0.25">
      <c r="B30" s="585" t="s">
        <v>1320</v>
      </c>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row>
    <row r="31" spans="2:30" ht="15" customHeight="1" thickBot="1" x14ac:dyDescent="0.3"/>
    <row r="32" spans="2:30" ht="15" customHeight="1" x14ac:dyDescent="0.25">
      <c r="B32" s="475" t="s">
        <v>182</v>
      </c>
      <c r="C32" s="380"/>
      <c r="D32" s="380"/>
      <c r="E32" s="380"/>
      <c r="F32" s="380"/>
      <c r="G32" s="380"/>
      <c r="H32" s="380"/>
      <c r="I32" s="380"/>
      <c r="J32" s="380"/>
      <c r="K32" s="380"/>
      <c r="L32" s="380"/>
      <c r="M32" s="380"/>
      <c r="N32" s="380"/>
      <c r="O32" s="380"/>
      <c r="P32" s="380"/>
      <c r="Q32" s="380"/>
      <c r="R32" s="437"/>
      <c r="S32" s="429" t="s">
        <v>183</v>
      </c>
      <c r="T32" s="430"/>
      <c r="U32" s="430"/>
      <c r="V32" s="547" t="s">
        <v>503</v>
      </c>
      <c r="W32" s="430"/>
      <c r="X32" s="430"/>
      <c r="Y32" s="430" t="s">
        <v>181</v>
      </c>
      <c r="Z32" s="430"/>
      <c r="AA32" s="431"/>
      <c r="AB32" s="547" t="s">
        <v>180</v>
      </c>
      <c r="AC32" s="430"/>
      <c r="AD32" s="431"/>
    </row>
    <row r="33" spans="2:30" ht="15" customHeight="1" thickBot="1" x14ac:dyDescent="0.3">
      <c r="B33" s="478"/>
      <c r="C33" s="386"/>
      <c r="D33" s="386"/>
      <c r="E33" s="386"/>
      <c r="F33" s="386"/>
      <c r="G33" s="386"/>
      <c r="H33" s="386"/>
      <c r="I33" s="386"/>
      <c r="J33" s="386"/>
      <c r="K33" s="386"/>
      <c r="L33" s="386"/>
      <c r="M33" s="386"/>
      <c r="N33" s="386"/>
      <c r="O33" s="386"/>
      <c r="P33" s="386"/>
      <c r="Q33" s="386"/>
      <c r="R33" s="479"/>
      <c r="S33" s="432"/>
      <c r="T33" s="391"/>
      <c r="U33" s="391"/>
      <c r="V33" s="422"/>
      <c r="W33" s="391"/>
      <c r="X33" s="391"/>
      <c r="Y33" s="391"/>
      <c r="Z33" s="391"/>
      <c r="AA33" s="433"/>
      <c r="AB33" s="422"/>
      <c r="AC33" s="391"/>
      <c r="AD33" s="433"/>
    </row>
    <row r="34" spans="2:30" ht="15" customHeight="1" x14ac:dyDescent="0.25">
      <c r="B34" s="1441" t="s">
        <v>1110</v>
      </c>
      <c r="C34" s="1442"/>
      <c r="D34" s="1442"/>
      <c r="E34" s="1442"/>
      <c r="F34" s="1442"/>
      <c r="G34" s="1442"/>
      <c r="H34" s="1442"/>
      <c r="I34" s="1442"/>
      <c r="J34" s="1442"/>
      <c r="K34" s="1442"/>
      <c r="L34" s="1442"/>
      <c r="M34" s="1442"/>
      <c r="N34" s="1442"/>
      <c r="O34" s="1442"/>
      <c r="P34" s="1442"/>
      <c r="Q34" s="1442"/>
      <c r="R34" s="1443"/>
      <c r="S34" s="1468"/>
      <c r="T34" s="619"/>
      <c r="U34" s="619"/>
      <c r="V34" s="1572"/>
      <c r="W34" s="1446"/>
      <c r="X34" s="1447"/>
      <c r="Y34" s="1240">
        <v>2</v>
      </c>
      <c r="Z34" s="1240"/>
      <c r="AA34" s="1241"/>
      <c r="AB34" s="1192">
        <f>IF(AND(S34="YES",V34="YES"),Y34,0)</f>
        <v>0</v>
      </c>
      <c r="AC34" s="943"/>
      <c r="AD34" s="1234"/>
    </row>
    <row r="35" spans="2:30" ht="15" customHeight="1" thickBot="1" x14ac:dyDescent="0.3">
      <c r="B35" s="1338"/>
      <c r="C35" s="1339"/>
      <c r="D35" s="1339"/>
      <c r="E35" s="1339"/>
      <c r="F35" s="1339"/>
      <c r="G35" s="1339"/>
      <c r="H35" s="1339"/>
      <c r="I35" s="1339"/>
      <c r="J35" s="1339"/>
      <c r="K35" s="1339"/>
      <c r="L35" s="1339"/>
      <c r="M35" s="1339"/>
      <c r="N35" s="1339"/>
      <c r="O35" s="1339"/>
      <c r="P35" s="1339"/>
      <c r="Q35" s="1339"/>
      <c r="R35" s="1445"/>
      <c r="S35" s="1051"/>
      <c r="T35" s="461"/>
      <c r="U35" s="461"/>
      <c r="V35" s="1291"/>
      <c r="W35" s="1292"/>
      <c r="X35" s="1293"/>
      <c r="Y35" s="1439"/>
      <c r="Z35" s="1439"/>
      <c r="AA35" s="1440"/>
      <c r="AB35" s="944"/>
      <c r="AC35" s="945"/>
      <c r="AD35" s="1430"/>
    </row>
    <row r="36" spans="2:30" ht="15" customHeight="1" thickBot="1" x14ac:dyDescent="0.3"/>
    <row r="37" spans="2:30" ht="15" customHeight="1" thickBot="1" x14ac:dyDescent="0.3">
      <c r="B37" s="1558" t="s">
        <v>487</v>
      </c>
      <c r="C37" s="1558"/>
      <c r="D37" s="1558"/>
      <c r="E37" s="1558"/>
      <c r="F37" s="1558"/>
      <c r="G37" s="1558"/>
      <c r="H37" s="1558"/>
      <c r="I37" s="1558"/>
      <c r="J37" s="1558"/>
      <c r="K37" s="1558"/>
      <c r="L37" s="1558"/>
      <c r="M37" s="1558"/>
      <c r="N37" s="1558"/>
      <c r="O37" s="1558"/>
      <c r="P37" s="1558"/>
      <c r="Q37" s="1558"/>
      <c r="R37" s="1558"/>
      <c r="S37" s="1558"/>
      <c r="T37" s="1558"/>
      <c r="U37" s="1558"/>
      <c r="V37" s="1559" t="s">
        <v>101</v>
      </c>
      <c r="W37" s="1559"/>
      <c r="X37" s="1559"/>
      <c r="Y37" s="1559"/>
      <c r="Z37" s="1559"/>
      <c r="AA37" s="1559"/>
      <c r="AB37" s="1559"/>
      <c r="AC37" s="1559"/>
      <c r="AD37" s="91">
        <f>Y54</f>
        <v>5</v>
      </c>
    </row>
    <row r="38" spans="2:30" ht="15" customHeight="1" x14ac:dyDescent="0.25">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row>
    <row r="39" spans="2:30" ht="15" customHeight="1" x14ac:dyDescent="0.25">
      <c r="B39" s="141" t="s">
        <v>711</v>
      </c>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row>
    <row r="40" spans="2:30" ht="15" customHeight="1" x14ac:dyDescent="0.25">
      <c r="B40" s="141" t="s">
        <v>1321</v>
      </c>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row>
    <row r="41" spans="2:30" ht="15" customHeight="1" thickBot="1" x14ac:dyDescent="0.3">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row>
    <row r="42" spans="2:30" ht="15" customHeight="1" x14ac:dyDescent="0.25">
      <c r="B42" s="810" t="s">
        <v>185</v>
      </c>
      <c r="C42" s="811"/>
      <c r="D42" s="811"/>
      <c r="E42" s="811"/>
      <c r="F42" s="811"/>
      <c r="G42" s="811"/>
      <c r="H42" s="811"/>
      <c r="I42" s="811"/>
      <c r="J42" s="811"/>
      <c r="K42" s="811"/>
      <c r="L42" s="811"/>
      <c r="M42" s="811"/>
      <c r="N42" s="811"/>
      <c r="O42" s="811"/>
      <c r="P42" s="811"/>
      <c r="Q42" s="811"/>
      <c r="R42" s="1573"/>
      <c r="S42" s="810" t="s">
        <v>183</v>
      </c>
      <c r="T42" s="811"/>
      <c r="U42" s="811"/>
      <c r="V42" s="811" t="s">
        <v>503</v>
      </c>
      <c r="W42" s="811"/>
      <c r="X42" s="811"/>
      <c r="Y42" s="811" t="s">
        <v>181</v>
      </c>
      <c r="Z42" s="811"/>
      <c r="AA42" s="819"/>
      <c r="AB42" s="818" t="s">
        <v>180</v>
      </c>
      <c r="AC42" s="811"/>
      <c r="AD42" s="819"/>
    </row>
    <row r="43" spans="2:30" ht="15" customHeight="1" thickBot="1" x14ac:dyDescent="0.3">
      <c r="B43" s="812"/>
      <c r="C43" s="813"/>
      <c r="D43" s="813"/>
      <c r="E43" s="813"/>
      <c r="F43" s="813"/>
      <c r="G43" s="813"/>
      <c r="H43" s="813"/>
      <c r="I43" s="813"/>
      <c r="J43" s="813"/>
      <c r="K43" s="813"/>
      <c r="L43" s="813"/>
      <c r="M43" s="813"/>
      <c r="N43" s="813"/>
      <c r="O43" s="813"/>
      <c r="P43" s="813"/>
      <c r="Q43" s="813"/>
      <c r="R43" s="1574"/>
      <c r="S43" s="812"/>
      <c r="T43" s="813"/>
      <c r="U43" s="813"/>
      <c r="V43" s="813"/>
      <c r="W43" s="813"/>
      <c r="X43" s="813"/>
      <c r="Y43" s="813"/>
      <c r="Z43" s="813"/>
      <c r="AA43" s="821"/>
      <c r="AB43" s="820"/>
      <c r="AC43" s="813"/>
      <c r="AD43" s="821"/>
    </row>
    <row r="44" spans="2:30" ht="15" customHeight="1" x14ac:dyDescent="0.25">
      <c r="B44" s="1380" t="s">
        <v>715</v>
      </c>
      <c r="C44" s="1381"/>
      <c r="D44" s="1381"/>
      <c r="E44" s="1381"/>
      <c r="F44" s="1381"/>
      <c r="G44" s="1381"/>
      <c r="H44" s="1381"/>
      <c r="I44" s="1381"/>
      <c r="J44" s="1381"/>
      <c r="K44" s="1381"/>
      <c r="L44" s="1381"/>
      <c r="M44" s="1381"/>
      <c r="N44" s="1381"/>
      <c r="O44" s="1381"/>
      <c r="P44" s="1381"/>
      <c r="Q44" s="1381"/>
      <c r="R44" s="1382"/>
      <c r="S44" s="1392"/>
      <c r="T44" s="1393"/>
      <c r="U44" s="1393"/>
      <c r="V44" s="1333"/>
      <c r="W44" s="1333"/>
      <c r="X44" s="1333"/>
      <c r="Y44" s="1411"/>
      <c r="Z44" s="1411"/>
      <c r="AA44" s="1412"/>
      <c r="AB44" s="1402"/>
      <c r="AC44" s="1403"/>
      <c r="AD44" s="1404"/>
    </row>
    <row r="45" spans="2:30" ht="15" customHeight="1" x14ac:dyDescent="0.25">
      <c r="B45" s="1383"/>
      <c r="C45" s="1384"/>
      <c r="D45" s="1384"/>
      <c r="E45" s="1384"/>
      <c r="F45" s="1384"/>
      <c r="G45" s="1384"/>
      <c r="H45" s="1384"/>
      <c r="I45" s="1384"/>
      <c r="J45" s="1384"/>
      <c r="K45" s="1384"/>
      <c r="L45" s="1384"/>
      <c r="M45" s="1384"/>
      <c r="N45" s="1384"/>
      <c r="O45" s="1384"/>
      <c r="P45" s="1384"/>
      <c r="Q45" s="1384"/>
      <c r="R45" s="1385"/>
      <c r="S45" s="1375"/>
      <c r="T45" s="1376"/>
      <c r="U45" s="1376"/>
      <c r="V45" s="1321"/>
      <c r="W45" s="1321"/>
      <c r="X45" s="1321"/>
      <c r="Y45" s="1377"/>
      <c r="Z45" s="1377"/>
      <c r="AA45" s="1378"/>
      <c r="AB45" s="1405"/>
      <c r="AC45" s="1406"/>
      <c r="AD45" s="1407"/>
    </row>
    <row r="46" spans="2:30" ht="15" customHeight="1" x14ac:dyDescent="0.25">
      <c r="B46" s="1383"/>
      <c r="C46" s="1384"/>
      <c r="D46" s="1384"/>
      <c r="E46" s="1384"/>
      <c r="F46" s="1384"/>
      <c r="G46" s="1384"/>
      <c r="H46" s="1384"/>
      <c r="I46" s="1384"/>
      <c r="J46" s="1384"/>
      <c r="K46" s="1384"/>
      <c r="L46" s="1384"/>
      <c r="M46" s="1384"/>
      <c r="N46" s="1384"/>
      <c r="O46" s="1384"/>
      <c r="P46" s="1384"/>
      <c r="Q46" s="1384"/>
      <c r="R46" s="1385"/>
      <c r="S46" s="1375"/>
      <c r="T46" s="1376"/>
      <c r="U46" s="1376"/>
      <c r="V46" s="1321"/>
      <c r="W46" s="1321"/>
      <c r="X46" s="1321"/>
      <c r="Y46" s="1377"/>
      <c r="Z46" s="1377"/>
      <c r="AA46" s="1378"/>
      <c r="AB46" s="1405"/>
      <c r="AC46" s="1406"/>
      <c r="AD46" s="1407"/>
    </row>
    <row r="47" spans="2:30" ht="15" customHeight="1" x14ac:dyDescent="0.25">
      <c r="B47" s="1386" t="s">
        <v>712</v>
      </c>
      <c r="C47" s="1387"/>
      <c r="D47" s="1387"/>
      <c r="E47" s="1387"/>
      <c r="F47" s="1387"/>
      <c r="G47" s="1387"/>
      <c r="H47" s="1387"/>
      <c r="I47" s="1387"/>
      <c r="J47" s="1387"/>
      <c r="K47" s="1387"/>
      <c r="L47" s="1387"/>
      <c r="M47" s="1387"/>
      <c r="N47" s="1387"/>
      <c r="O47" s="1387"/>
      <c r="P47" s="1387"/>
      <c r="Q47" s="1387"/>
      <c r="R47" s="1388"/>
      <c r="S47" s="1375"/>
      <c r="T47" s="1376"/>
      <c r="U47" s="1376"/>
      <c r="V47" s="1321"/>
      <c r="W47" s="1321"/>
      <c r="X47" s="1321"/>
      <c r="Y47" s="1377"/>
      <c r="Z47" s="1377"/>
      <c r="AA47" s="1378"/>
      <c r="AB47" s="1405"/>
      <c r="AC47" s="1406"/>
      <c r="AD47" s="1407"/>
    </row>
    <row r="48" spans="2:30" ht="15" customHeight="1" x14ac:dyDescent="0.25">
      <c r="B48" s="1386"/>
      <c r="C48" s="1387"/>
      <c r="D48" s="1387"/>
      <c r="E48" s="1387"/>
      <c r="F48" s="1387"/>
      <c r="G48" s="1387"/>
      <c r="H48" s="1387"/>
      <c r="I48" s="1387"/>
      <c r="J48" s="1387"/>
      <c r="K48" s="1387"/>
      <c r="L48" s="1387"/>
      <c r="M48" s="1387"/>
      <c r="N48" s="1387"/>
      <c r="O48" s="1387"/>
      <c r="P48" s="1387"/>
      <c r="Q48" s="1387"/>
      <c r="R48" s="1388"/>
      <c r="S48" s="1375"/>
      <c r="T48" s="1376"/>
      <c r="U48" s="1376"/>
      <c r="V48" s="1321"/>
      <c r="W48" s="1321"/>
      <c r="X48" s="1321"/>
      <c r="Y48" s="1377"/>
      <c r="Z48" s="1377"/>
      <c r="AA48" s="1378"/>
      <c r="AB48" s="1405"/>
      <c r="AC48" s="1406"/>
      <c r="AD48" s="1407"/>
    </row>
    <row r="49" spans="2:30" ht="15" customHeight="1" x14ac:dyDescent="0.25">
      <c r="B49" s="1386"/>
      <c r="C49" s="1387"/>
      <c r="D49" s="1387"/>
      <c r="E49" s="1387"/>
      <c r="F49" s="1387"/>
      <c r="G49" s="1387"/>
      <c r="H49" s="1387"/>
      <c r="I49" s="1387"/>
      <c r="J49" s="1387"/>
      <c r="K49" s="1387"/>
      <c r="L49" s="1387"/>
      <c r="M49" s="1387"/>
      <c r="N49" s="1387"/>
      <c r="O49" s="1387"/>
      <c r="P49" s="1387"/>
      <c r="Q49" s="1387"/>
      <c r="R49" s="1388"/>
      <c r="S49" s="1375"/>
      <c r="T49" s="1376"/>
      <c r="U49" s="1376"/>
      <c r="V49" s="1321"/>
      <c r="W49" s="1321"/>
      <c r="X49" s="1321"/>
      <c r="Y49" s="1377"/>
      <c r="Z49" s="1377"/>
      <c r="AA49" s="1378"/>
      <c r="AB49" s="1405"/>
      <c r="AC49" s="1406"/>
      <c r="AD49" s="1407"/>
    </row>
    <row r="50" spans="2:30" ht="15" customHeight="1" x14ac:dyDescent="0.25">
      <c r="B50" s="1383" t="s">
        <v>713</v>
      </c>
      <c r="C50" s="1384"/>
      <c r="D50" s="1384"/>
      <c r="E50" s="1384"/>
      <c r="F50" s="1384"/>
      <c r="G50" s="1384"/>
      <c r="H50" s="1384"/>
      <c r="I50" s="1384"/>
      <c r="J50" s="1384"/>
      <c r="K50" s="1384"/>
      <c r="L50" s="1384"/>
      <c r="M50" s="1384"/>
      <c r="N50" s="1384"/>
      <c r="O50" s="1384"/>
      <c r="P50" s="1384"/>
      <c r="Q50" s="1384"/>
      <c r="R50" s="1385"/>
      <c r="S50" s="1375"/>
      <c r="T50" s="1376"/>
      <c r="U50" s="1376"/>
      <c r="V50" s="1321"/>
      <c r="W50" s="1321"/>
      <c r="X50" s="1321"/>
      <c r="Y50" s="1377"/>
      <c r="Z50" s="1377"/>
      <c r="AA50" s="1378"/>
      <c r="AB50" s="1405"/>
      <c r="AC50" s="1406"/>
      <c r="AD50" s="1407"/>
    </row>
    <row r="51" spans="2:30" ht="15" customHeight="1" x14ac:dyDescent="0.25">
      <c r="B51" s="1383" t="s">
        <v>716</v>
      </c>
      <c r="C51" s="1384"/>
      <c r="D51" s="1384"/>
      <c r="E51" s="1384"/>
      <c r="F51" s="1384"/>
      <c r="G51" s="1384"/>
      <c r="H51" s="1384"/>
      <c r="I51" s="1384"/>
      <c r="J51" s="1384"/>
      <c r="K51" s="1384"/>
      <c r="L51" s="1384"/>
      <c r="M51" s="1384"/>
      <c r="N51" s="1384"/>
      <c r="O51" s="1384"/>
      <c r="P51" s="1384"/>
      <c r="Q51" s="1384"/>
      <c r="R51" s="1385"/>
      <c r="S51" s="1375"/>
      <c r="T51" s="1376"/>
      <c r="U51" s="1376"/>
      <c r="V51" s="1321"/>
      <c r="W51" s="1321"/>
      <c r="X51" s="1321"/>
      <c r="Y51" s="1377"/>
      <c r="Z51" s="1377"/>
      <c r="AA51" s="1378"/>
      <c r="AB51" s="1405"/>
      <c r="AC51" s="1406"/>
      <c r="AD51" s="1407"/>
    </row>
    <row r="52" spans="2:30" ht="15" customHeight="1" x14ac:dyDescent="0.25">
      <c r="B52" s="1386" t="s">
        <v>714</v>
      </c>
      <c r="C52" s="1387"/>
      <c r="D52" s="1387"/>
      <c r="E52" s="1387"/>
      <c r="F52" s="1387"/>
      <c r="G52" s="1387"/>
      <c r="H52" s="1387"/>
      <c r="I52" s="1387"/>
      <c r="J52" s="1387"/>
      <c r="K52" s="1387"/>
      <c r="L52" s="1387"/>
      <c r="M52" s="1387"/>
      <c r="N52" s="1387"/>
      <c r="O52" s="1387"/>
      <c r="P52" s="1387"/>
      <c r="Q52" s="1387"/>
      <c r="R52" s="1388"/>
      <c r="S52" s="1375"/>
      <c r="T52" s="1376"/>
      <c r="U52" s="1376"/>
      <c r="V52" s="1321"/>
      <c r="W52" s="1321"/>
      <c r="X52" s="1321"/>
      <c r="Y52" s="1396"/>
      <c r="Z52" s="1397"/>
      <c r="AA52" s="1398"/>
      <c r="AB52" s="1405"/>
      <c r="AC52" s="1406"/>
      <c r="AD52" s="1407"/>
    </row>
    <row r="53" spans="2:30" ht="15" customHeight="1" thickBot="1" x14ac:dyDescent="0.3">
      <c r="B53" s="1389"/>
      <c r="C53" s="1390"/>
      <c r="D53" s="1390"/>
      <c r="E53" s="1390"/>
      <c r="F53" s="1390"/>
      <c r="G53" s="1390"/>
      <c r="H53" s="1390"/>
      <c r="I53" s="1390"/>
      <c r="J53" s="1390"/>
      <c r="K53" s="1390"/>
      <c r="L53" s="1390"/>
      <c r="M53" s="1390"/>
      <c r="N53" s="1390"/>
      <c r="O53" s="1390"/>
      <c r="P53" s="1390"/>
      <c r="Q53" s="1390"/>
      <c r="R53" s="1391"/>
      <c r="S53" s="1394"/>
      <c r="T53" s="1395"/>
      <c r="U53" s="1395"/>
      <c r="V53" s="1334"/>
      <c r="W53" s="1334"/>
      <c r="X53" s="1334"/>
      <c r="Y53" s="1399"/>
      <c r="Z53" s="1400"/>
      <c r="AA53" s="1401"/>
      <c r="AB53" s="1408"/>
      <c r="AC53" s="1409"/>
      <c r="AD53" s="1410"/>
    </row>
    <row r="54" spans="2:30" ht="15" customHeight="1" thickTop="1" thickBot="1" x14ac:dyDescent="0.3">
      <c r="B54" s="1478" t="s">
        <v>186</v>
      </c>
      <c r="C54" s="1479"/>
      <c r="D54" s="1479"/>
      <c r="E54" s="1479"/>
      <c r="F54" s="1479"/>
      <c r="G54" s="1479"/>
      <c r="H54" s="1479"/>
      <c r="I54" s="1479"/>
      <c r="J54" s="1479"/>
      <c r="K54" s="1479"/>
      <c r="L54" s="1479"/>
      <c r="M54" s="1479"/>
      <c r="N54" s="1479"/>
      <c r="O54" s="1479"/>
      <c r="P54" s="1479"/>
      <c r="Q54" s="1479"/>
      <c r="R54" s="1479"/>
      <c r="S54" s="1413" t="str">
        <f>IF(AND(S44="YES",S47="YES",S50="NO",S51="NO",S52="NO"),"YES","NO")</f>
        <v>NO</v>
      </c>
      <c r="T54" s="618"/>
      <c r="U54" s="618"/>
      <c r="V54" s="1481"/>
      <c r="W54" s="1481"/>
      <c r="X54" s="1481"/>
      <c r="Y54" s="618">
        <v>5</v>
      </c>
      <c r="Z54" s="618"/>
      <c r="AA54" s="1469"/>
      <c r="AB54" s="1216">
        <f>IF(AND(S54="YES",V54="YES"),Y54,0)</f>
        <v>0</v>
      </c>
      <c r="AC54" s="618"/>
      <c r="AD54" s="1469"/>
    </row>
    <row r="55" spans="2:30" ht="15" customHeight="1" thickBot="1" x14ac:dyDescent="0.3"/>
    <row r="56" spans="2:30" ht="15" customHeight="1" thickBot="1" x14ac:dyDescent="0.3">
      <c r="B56" s="172" t="s">
        <v>488</v>
      </c>
      <c r="C56" s="172"/>
      <c r="D56" s="172"/>
      <c r="E56" s="172"/>
      <c r="F56" s="172"/>
      <c r="G56" s="172"/>
      <c r="H56" s="172"/>
      <c r="I56" s="172"/>
      <c r="J56" s="172"/>
      <c r="K56" s="172"/>
      <c r="L56" s="172"/>
      <c r="M56" s="172"/>
      <c r="N56" s="172"/>
      <c r="O56" s="172"/>
      <c r="P56" s="172"/>
      <c r="Q56" s="172"/>
      <c r="R56" s="172"/>
      <c r="S56" s="172"/>
      <c r="T56" s="172"/>
      <c r="U56" s="172"/>
      <c r="V56" s="1162" t="s">
        <v>101</v>
      </c>
      <c r="W56" s="1162"/>
      <c r="X56" s="1162"/>
      <c r="Y56" s="1162"/>
      <c r="Z56" s="1162"/>
      <c r="AA56" s="1162"/>
      <c r="AB56" s="1162"/>
      <c r="AC56" s="1162"/>
      <c r="AD56" s="33">
        <f>Y62</f>
        <v>4</v>
      </c>
    </row>
    <row r="57" spans="2:30" ht="15" customHeight="1" x14ac:dyDescent="0.25"/>
    <row r="58" spans="2:30" ht="15" customHeight="1" x14ac:dyDescent="0.25">
      <c r="B58" s="210" t="s">
        <v>1322</v>
      </c>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row>
    <row r="59" spans="2:30" ht="15" customHeight="1" thickBot="1" x14ac:dyDescent="0.3"/>
    <row r="60" spans="2:30" ht="15" customHeight="1" x14ac:dyDescent="0.25">
      <c r="B60" s="475" t="s">
        <v>489</v>
      </c>
      <c r="C60" s="380"/>
      <c r="D60" s="380"/>
      <c r="E60" s="380"/>
      <c r="F60" s="380"/>
      <c r="G60" s="380"/>
      <c r="H60" s="380"/>
      <c r="I60" s="380"/>
      <c r="J60" s="380"/>
      <c r="K60" s="380"/>
      <c r="L60" s="437"/>
      <c r="M60" s="380" t="s">
        <v>80</v>
      </c>
      <c r="N60" s="380"/>
      <c r="O60" s="381"/>
      <c r="P60" s="379" t="s">
        <v>235</v>
      </c>
      <c r="Q60" s="380"/>
      <c r="R60" s="381"/>
      <c r="S60" s="430" t="s">
        <v>153</v>
      </c>
      <c r="T60" s="430"/>
      <c r="U60" s="430"/>
      <c r="V60" s="430" t="s">
        <v>503</v>
      </c>
      <c r="W60" s="430"/>
      <c r="X60" s="430"/>
      <c r="Y60" s="430" t="s">
        <v>181</v>
      </c>
      <c r="Z60" s="430"/>
      <c r="AA60" s="625"/>
      <c r="AB60" s="429" t="s">
        <v>180</v>
      </c>
      <c r="AC60" s="430"/>
      <c r="AD60" s="431"/>
    </row>
    <row r="61" spans="2:30" ht="15" customHeight="1" thickBot="1" x14ac:dyDescent="0.3">
      <c r="B61" s="476"/>
      <c r="C61" s="383"/>
      <c r="D61" s="383"/>
      <c r="E61" s="383"/>
      <c r="F61" s="383"/>
      <c r="G61" s="383"/>
      <c r="H61" s="383"/>
      <c r="I61" s="383"/>
      <c r="J61" s="383"/>
      <c r="K61" s="383"/>
      <c r="L61" s="477"/>
      <c r="M61" s="383"/>
      <c r="N61" s="383"/>
      <c r="O61" s="384"/>
      <c r="P61" s="382"/>
      <c r="Q61" s="383"/>
      <c r="R61" s="384"/>
      <c r="S61" s="1379"/>
      <c r="T61" s="1379"/>
      <c r="U61" s="1379"/>
      <c r="V61" s="1379"/>
      <c r="W61" s="1379"/>
      <c r="X61" s="1379"/>
      <c r="Y61" s="1379"/>
      <c r="Z61" s="1379"/>
      <c r="AA61" s="394"/>
      <c r="AB61" s="1480"/>
      <c r="AC61" s="1379"/>
      <c r="AD61" s="1437"/>
    </row>
    <row r="62" spans="2:30" ht="15" customHeight="1" x14ac:dyDescent="0.25">
      <c r="B62" s="1470" t="s">
        <v>490</v>
      </c>
      <c r="C62" s="1471"/>
      <c r="D62" s="1471"/>
      <c r="E62" s="1471"/>
      <c r="F62" s="1471"/>
      <c r="G62" s="1471"/>
      <c r="H62" s="1471"/>
      <c r="I62" s="1471"/>
      <c r="J62" s="1471"/>
      <c r="K62" s="1471"/>
      <c r="L62" s="1472"/>
      <c r="M62" s="1427">
        <f>'T4-Units'!N54</f>
        <v>0</v>
      </c>
      <c r="N62" s="1428"/>
      <c r="O62" s="1428"/>
      <c r="P62" s="1428">
        <f>'T4-Units'!B54</f>
        <v>0</v>
      </c>
      <c r="Q62" s="1428"/>
      <c r="R62" s="1428"/>
      <c r="S62" s="1473">
        <f>IF(AND(M62&gt;0,P62&gt;0),M62/P62,0)</f>
        <v>0</v>
      </c>
      <c r="T62" s="1473"/>
      <c r="U62" s="1473"/>
      <c r="V62" s="978"/>
      <c r="W62" s="978"/>
      <c r="X62" s="978"/>
      <c r="Y62" s="1414">
        <v>4</v>
      </c>
      <c r="Z62" s="1414"/>
      <c r="AA62" s="1474"/>
      <c r="AB62" s="1476">
        <f>IF(AND(S62&gt;=0.2,V62="YES"),Y62,0)</f>
        <v>0</v>
      </c>
      <c r="AC62" s="1428"/>
      <c r="AD62" s="1429"/>
    </row>
    <row r="63" spans="2:30" ht="15" customHeight="1" thickBot="1" x14ac:dyDescent="0.3">
      <c r="B63" s="794"/>
      <c r="C63" s="795"/>
      <c r="D63" s="795"/>
      <c r="E63" s="795"/>
      <c r="F63" s="795"/>
      <c r="G63" s="795"/>
      <c r="H63" s="795"/>
      <c r="I63" s="795"/>
      <c r="J63" s="795"/>
      <c r="K63" s="795"/>
      <c r="L63" s="796"/>
      <c r="M63" s="944"/>
      <c r="N63" s="945"/>
      <c r="O63" s="945"/>
      <c r="P63" s="945"/>
      <c r="Q63" s="945"/>
      <c r="R63" s="945"/>
      <c r="S63" s="575"/>
      <c r="T63" s="575"/>
      <c r="U63" s="575"/>
      <c r="V63" s="461"/>
      <c r="W63" s="461"/>
      <c r="X63" s="461"/>
      <c r="Y63" s="1439"/>
      <c r="Z63" s="1439"/>
      <c r="AA63" s="1475"/>
      <c r="AB63" s="1477"/>
      <c r="AC63" s="945"/>
      <c r="AD63" s="1430"/>
    </row>
    <row r="64" spans="2:30" ht="15" customHeight="1" thickBot="1" x14ac:dyDescent="0.3">
      <c r="B64" s="23"/>
      <c r="C64" s="23"/>
      <c r="D64" s="23"/>
      <c r="E64" s="23"/>
      <c r="F64" s="23"/>
      <c r="G64" s="23"/>
      <c r="H64" s="23"/>
      <c r="I64" s="23"/>
      <c r="J64" s="23"/>
      <c r="K64" s="23"/>
      <c r="L64" s="23"/>
      <c r="M64" s="23"/>
      <c r="N64" s="23"/>
      <c r="O64" s="23"/>
    </row>
    <row r="65" spans="2:30" ht="15" customHeight="1" thickBot="1" x14ac:dyDescent="0.3">
      <c r="B65" s="172" t="s">
        <v>515</v>
      </c>
      <c r="C65" s="172"/>
      <c r="D65" s="172"/>
      <c r="E65" s="172"/>
      <c r="F65" s="172"/>
      <c r="G65" s="172"/>
      <c r="H65" s="172"/>
      <c r="I65" s="172"/>
      <c r="J65" s="172"/>
      <c r="K65" s="172"/>
      <c r="L65" s="172"/>
      <c r="M65" s="172"/>
      <c r="N65" s="172"/>
      <c r="O65" s="172"/>
      <c r="P65" s="172"/>
      <c r="Q65" s="172"/>
      <c r="R65" s="172"/>
      <c r="S65" s="172"/>
      <c r="T65" s="172"/>
      <c r="U65" s="172"/>
      <c r="V65" s="1162" t="s">
        <v>101</v>
      </c>
      <c r="W65" s="1162"/>
      <c r="X65" s="1162"/>
      <c r="Y65" s="1162"/>
      <c r="Z65" s="1162"/>
      <c r="AA65" s="1162"/>
      <c r="AB65" s="1162"/>
      <c r="AC65" s="1162"/>
      <c r="AD65" s="33">
        <f>Y86</f>
        <v>4</v>
      </c>
    </row>
    <row r="66" spans="2:30" ht="15" customHeight="1" thickBot="1" x14ac:dyDescent="0.3"/>
    <row r="67" spans="2:30" ht="15" customHeight="1" x14ac:dyDescent="0.25">
      <c r="B67" s="429" t="s">
        <v>187</v>
      </c>
      <c r="C67" s="430"/>
      <c r="D67" s="430"/>
      <c r="E67" s="430"/>
      <c r="F67" s="430"/>
      <c r="G67" s="430"/>
      <c r="H67" s="430"/>
      <c r="I67" s="430"/>
      <c r="J67" s="430"/>
      <c r="K67" s="430"/>
      <c r="L67" s="430"/>
      <c r="M67" s="430"/>
      <c r="N67" s="430"/>
      <c r="O67" s="430"/>
      <c r="P67" s="430"/>
      <c r="Q67" s="430"/>
      <c r="R67" s="430"/>
      <c r="S67" s="430"/>
      <c r="T67" s="430"/>
      <c r="U67" s="625"/>
      <c r="V67" s="429" t="s">
        <v>183</v>
      </c>
      <c r="W67" s="430"/>
      <c r="X67" s="430"/>
      <c r="Y67" s="430" t="s">
        <v>181</v>
      </c>
      <c r="Z67" s="430"/>
      <c r="AA67" s="431"/>
      <c r="AB67" s="547" t="s">
        <v>180</v>
      </c>
      <c r="AC67" s="430"/>
      <c r="AD67" s="431"/>
    </row>
    <row r="68" spans="2:30" ht="15" customHeight="1" thickBot="1" x14ac:dyDescent="0.3">
      <c r="B68" s="432"/>
      <c r="C68" s="391"/>
      <c r="D68" s="391"/>
      <c r="E68" s="391"/>
      <c r="F68" s="391"/>
      <c r="G68" s="391"/>
      <c r="H68" s="391"/>
      <c r="I68" s="391"/>
      <c r="J68" s="391"/>
      <c r="K68" s="391"/>
      <c r="L68" s="391"/>
      <c r="M68" s="391"/>
      <c r="N68" s="391"/>
      <c r="O68" s="391"/>
      <c r="P68" s="391"/>
      <c r="Q68" s="391"/>
      <c r="R68" s="391"/>
      <c r="S68" s="391"/>
      <c r="T68" s="391"/>
      <c r="U68" s="440"/>
      <c r="V68" s="432"/>
      <c r="W68" s="391"/>
      <c r="X68" s="391"/>
      <c r="Y68" s="391"/>
      <c r="Z68" s="391"/>
      <c r="AA68" s="433"/>
      <c r="AB68" s="422"/>
      <c r="AC68" s="391"/>
      <c r="AD68" s="433"/>
    </row>
    <row r="69" spans="2:30" ht="15" customHeight="1" x14ac:dyDescent="0.25">
      <c r="B69" s="946" t="s">
        <v>188</v>
      </c>
      <c r="C69" s="947"/>
      <c r="D69" s="947"/>
      <c r="E69" s="947"/>
      <c r="F69" s="947"/>
      <c r="G69" s="947"/>
      <c r="H69" s="947"/>
      <c r="I69" s="947"/>
      <c r="J69" s="947"/>
      <c r="K69" s="947"/>
      <c r="L69" s="947"/>
      <c r="M69" s="947"/>
      <c r="N69" s="947"/>
      <c r="O69" s="947"/>
      <c r="P69" s="947"/>
      <c r="Q69" s="947"/>
      <c r="R69" s="947"/>
      <c r="S69" s="947"/>
      <c r="T69" s="947"/>
      <c r="U69" s="892"/>
      <c r="V69" s="1468"/>
      <c r="W69" s="619"/>
      <c r="X69" s="619"/>
      <c r="Y69" s="1240">
        <v>1</v>
      </c>
      <c r="Z69" s="1240"/>
      <c r="AA69" s="1241"/>
      <c r="AB69" s="1192">
        <f>IF(V69="YES",Y69,0)</f>
        <v>0</v>
      </c>
      <c r="AC69" s="943"/>
      <c r="AD69" s="1234"/>
    </row>
    <row r="70" spans="2:30" ht="15" customHeight="1" x14ac:dyDescent="0.25">
      <c r="B70" s="869" t="s">
        <v>189</v>
      </c>
      <c r="C70" s="870"/>
      <c r="D70" s="870"/>
      <c r="E70" s="870"/>
      <c r="F70" s="870"/>
      <c r="G70" s="870"/>
      <c r="H70" s="870"/>
      <c r="I70" s="870"/>
      <c r="J70" s="870"/>
      <c r="K70" s="870"/>
      <c r="L70" s="870"/>
      <c r="M70" s="870"/>
      <c r="N70" s="870"/>
      <c r="O70" s="870"/>
      <c r="P70" s="870"/>
      <c r="Q70" s="870"/>
      <c r="R70" s="870"/>
      <c r="S70" s="870"/>
      <c r="T70" s="870"/>
      <c r="U70" s="1464"/>
      <c r="V70" s="1015"/>
      <c r="W70" s="153"/>
      <c r="X70" s="153"/>
      <c r="Y70" s="1211">
        <v>1</v>
      </c>
      <c r="Z70" s="1211"/>
      <c r="AA70" s="1212"/>
      <c r="AB70" s="1205">
        <f>IF(V70="YES",Y70,0)</f>
        <v>0</v>
      </c>
      <c r="AC70" s="1157"/>
      <c r="AD70" s="1206"/>
    </row>
    <row r="71" spans="2:30" ht="15" customHeight="1" x14ac:dyDescent="0.25">
      <c r="B71" s="931" t="s">
        <v>1456</v>
      </c>
      <c r="C71" s="932"/>
      <c r="D71" s="932"/>
      <c r="E71" s="932"/>
      <c r="F71" s="932"/>
      <c r="G71" s="932"/>
      <c r="H71" s="932"/>
      <c r="I71" s="932"/>
      <c r="J71" s="932"/>
      <c r="K71" s="932"/>
      <c r="L71" s="932"/>
      <c r="M71" s="932"/>
      <c r="N71" s="932"/>
      <c r="O71" s="932"/>
      <c r="P71" s="932"/>
      <c r="Q71" s="932"/>
      <c r="R71" s="932"/>
      <c r="S71" s="932"/>
      <c r="T71" s="932"/>
      <c r="U71" s="1462"/>
      <c r="V71" s="1015"/>
      <c r="W71" s="153"/>
      <c r="X71" s="153"/>
      <c r="Y71" s="1155">
        <v>1</v>
      </c>
      <c r="Z71" s="1155"/>
      <c r="AA71" s="1204"/>
      <c r="AB71" s="1205">
        <f>IF(V71="YES",Y71,0)</f>
        <v>0</v>
      </c>
      <c r="AC71" s="1157"/>
      <c r="AD71" s="1206"/>
    </row>
    <row r="72" spans="2:30" ht="15" customHeight="1" x14ac:dyDescent="0.25">
      <c r="B72" s="931"/>
      <c r="C72" s="932"/>
      <c r="D72" s="932"/>
      <c r="E72" s="932"/>
      <c r="F72" s="932"/>
      <c r="G72" s="932"/>
      <c r="H72" s="932"/>
      <c r="I72" s="932"/>
      <c r="J72" s="932"/>
      <c r="K72" s="932"/>
      <c r="L72" s="932"/>
      <c r="M72" s="932"/>
      <c r="N72" s="932"/>
      <c r="O72" s="932"/>
      <c r="P72" s="932"/>
      <c r="Q72" s="932"/>
      <c r="R72" s="932"/>
      <c r="S72" s="932"/>
      <c r="T72" s="932"/>
      <c r="U72" s="1462"/>
      <c r="V72" s="1015"/>
      <c r="W72" s="153"/>
      <c r="X72" s="153"/>
      <c r="Y72" s="1155"/>
      <c r="Z72" s="1155"/>
      <c r="AA72" s="1204"/>
      <c r="AB72" s="1205"/>
      <c r="AC72" s="1157"/>
      <c r="AD72" s="1206"/>
    </row>
    <row r="73" spans="2:30" ht="15" customHeight="1" x14ac:dyDescent="0.25">
      <c r="B73" s="791" t="s">
        <v>190</v>
      </c>
      <c r="C73" s="792"/>
      <c r="D73" s="792"/>
      <c r="E73" s="792"/>
      <c r="F73" s="792"/>
      <c r="G73" s="792"/>
      <c r="H73" s="792"/>
      <c r="I73" s="792"/>
      <c r="J73" s="792"/>
      <c r="K73" s="792"/>
      <c r="L73" s="792"/>
      <c r="M73" s="792"/>
      <c r="N73" s="792"/>
      <c r="O73" s="792"/>
      <c r="P73" s="792"/>
      <c r="Q73" s="792"/>
      <c r="R73" s="792"/>
      <c r="S73" s="792"/>
      <c r="T73" s="792"/>
      <c r="U73" s="1463"/>
      <c r="V73" s="1015"/>
      <c r="W73" s="153"/>
      <c r="X73" s="153"/>
      <c r="Y73" s="1211">
        <v>1</v>
      </c>
      <c r="Z73" s="1211"/>
      <c r="AA73" s="1212"/>
      <c r="AB73" s="1205">
        <f>IF(V73="YES",Y73,0)</f>
        <v>0</v>
      </c>
      <c r="AC73" s="1157"/>
      <c r="AD73" s="1206"/>
    </row>
    <row r="74" spans="2:30" ht="15" customHeight="1" x14ac:dyDescent="0.25">
      <c r="B74" s="791"/>
      <c r="C74" s="792"/>
      <c r="D74" s="792"/>
      <c r="E74" s="792"/>
      <c r="F74" s="792"/>
      <c r="G74" s="792"/>
      <c r="H74" s="792"/>
      <c r="I74" s="792"/>
      <c r="J74" s="792"/>
      <c r="K74" s="792"/>
      <c r="L74" s="792"/>
      <c r="M74" s="792"/>
      <c r="N74" s="792"/>
      <c r="O74" s="792"/>
      <c r="P74" s="792"/>
      <c r="Q74" s="792"/>
      <c r="R74" s="792"/>
      <c r="S74" s="792"/>
      <c r="T74" s="792"/>
      <c r="U74" s="1463"/>
      <c r="V74" s="1015"/>
      <c r="W74" s="153"/>
      <c r="X74" s="153"/>
      <c r="Y74" s="1211"/>
      <c r="Z74" s="1211"/>
      <c r="AA74" s="1212"/>
      <c r="AB74" s="1205"/>
      <c r="AC74" s="1157"/>
      <c r="AD74" s="1206"/>
    </row>
    <row r="75" spans="2:30" ht="15" customHeight="1" x14ac:dyDescent="0.25">
      <c r="B75" s="886" t="s">
        <v>191</v>
      </c>
      <c r="C75" s="887"/>
      <c r="D75" s="887"/>
      <c r="E75" s="887"/>
      <c r="F75" s="887"/>
      <c r="G75" s="887"/>
      <c r="H75" s="887"/>
      <c r="I75" s="887"/>
      <c r="J75" s="887"/>
      <c r="K75" s="887"/>
      <c r="L75" s="887"/>
      <c r="M75" s="887"/>
      <c r="N75" s="887"/>
      <c r="O75" s="887"/>
      <c r="P75" s="887"/>
      <c r="Q75" s="887"/>
      <c r="R75" s="887"/>
      <c r="S75" s="887"/>
      <c r="T75" s="887"/>
      <c r="U75" s="1426"/>
      <c r="V75" s="1015"/>
      <c r="W75" s="153"/>
      <c r="X75" s="153"/>
      <c r="Y75" s="1155">
        <v>1</v>
      </c>
      <c r="Z75" s="1155"/>
      <c r="AA75" s="1204"/>
      <c r="AB75" s="1205">
        <f>IF(V75="YES",Y75,0)</f>
        <v>0</v>
      </c>
      <c r="AC75" s="1157"/>
      <c r="AD75" s="1206"/>
    </row>
    <row r="76" spans="2:30" ht="15" customHeight="1" x14ac:dyDescent="0.25">
      <c r="B76" s="791" t="s">
        <v>1344</v>
      </c>
      <c r="C76" s="792"/>
      <c r="D76" s="792"/>
      <c r="E76" s="792"/>
      <c r="F76" s="792"/>
      <c r="G76" s="792"/>
      <c r="H76" s="792"/>
      <c r="I76" s="792"/>
      <c r="J76" s="792"/>
      <c r="K76" s="792"/>
      <c r="L76" s="792"/>
      <c r="M76" s="792"/>
      <c r="N76" s="792"/>
      <c r="O76" s="792"/>
      <c r="P76" s="792"/>
      <c r="Q76" s="792"/>
      <c r="R76" s="792"/>
      <c r="S76" s="792"/>
      <c r="T76" s="792"/>
      <c r="U76" s="1463"/>
      <c r="V76" s="1015"/>
      <c r="W76" s="153"/>
      <c r="X76" s="153"/>
      <c r="Y76" s="1211">
        <v>1</v>
      </c>
      <c r="Z76" s="1211"/>
      <c r="AA76" s="1212"/>
      <c r="AB76" s="1205">
        <f>IF(V76="YES",Y76,0)</f>
        <v>0</v>
      </c>
      <c r="AC76" s="1157"/>
      <c r="AD76" s="1206"/>
    </row>
    <row r="77" spans="2:30" ht="15" customHeight="1" x14ac:dyDescent="0.25">
      <c r="B77" s="791"/>
      <c r="C77" s="792"/>
      <c r="D77" s="792"/>
      <c r="E77" s="792"/>
      <c r="F77" s="792"/>
      <c r="G77" s="792"/>
      <c r="H77" s="792"/>
      <c r="I77" s="792"/>
      <c r="J77" s="792"/>
      <c r="K77" s="792"/>
      <c r="L77" s="792"/>
      <c r="M77" s="792"/>
      <c r="N77" s="792"/>
      <c r="O77" s="792"/>
      <c r="P77" s="792"/>
      <c r="Q77" s="792"/>
      <c r="R77" s="792"/>
      <c r="S77" s="792"/>
      <c r="T77" s="792"/>
      <c r="U77" s="1463"/>
      <c r="V77" s="1015"/>
      <c r="W77" s="153"/>
      <c r="X77" s="153"/>
      <c r="Y77" s="1211"/>
      <c r="Z77" s="1211"/>
      <c r="AA77" s="1212"/>
      <c r="AB77" s="1205"/>
      <c r="AC77" s="1157"/>
      <c r="AD77" s="1206"/>
    </row>
    <row r="78" spans="2:30" ht="15" customHeight="1" x14ac:dyDescent="0.25">
      <c r="B78" s="886" t="s">
        <v>192</v>
      </c>
      <c r="C78" s="887"/>
      <c r="D78" s="887"/>
      <c r="E78" s="887"/>
      <c r="F78" s="887"/>
      <c r="G78" s="887"/>
      <c r="H78" s="887"/>
      <c r="I78" s="887"/>
      <c r="J78" s="887"/>
      <c r="K78" s="887"/>
      <c r="L78" s="887"/>
      <c r="M78" s="887"/>
      <c r="N78" s="887"/>
      <c r="O78" s="887"/>
      <c r="P78" s="887"/>
      <c r="Q78" s="887"/>
      <c r="R78" s="887"/>
      <c r="S78" s="887"/>
      <c r="T78" s="887"/>
      <c r="U78" s="1426"/>
      <c r="V78" s="1015"/>
      <c r="W78" s="153"/>
      <c r="X78" s="153"/>
      <c r="Y78" s="1155">
        <v>1</v>
      </c>
      <c r="Z78" s="1155"/>
      <c r="AA78" s="1204"/>
      <c r="AB78" s="1205">
        <f>IF(V78="YES",Y78,0)</f>
        <v>0</v>
      </c>
      <c r="AC78" s="1157"/>
      <c r="AD78" s="1206"/>
    </row>
    <row r="79" spans="2:30" ht="15" customHeight="1" x14ac:dyDescent="0.25">
      <c r="B79" s="869" t="s">
        <v>1278</v>
      </c>
      <c r="C79" s="870"/>
      <c r="D79" s="870"/>
      <c r="E79" s="870"/>
      <c r="F79" s="870"/>
      <c r="G79" s="870"/>
      <c r="H79" s="870"/>
      <c r="I79" s="870"/>
      <c r="J79" s="870"/>
      <c r="K79" s="870"/>
      <c r="L79" s="870"/>
      <c r="M79" s="870"/>
      <c r="N79" s="870"/>
      <c r="O79" s="870"/>
      <c r="P79" s="870"/>
      <c r="Q79" s="870"/>
      <c r="R79" s="870"/>
      <c r="S79" s="870"/>
      <c r="T79" s="870"/>
      <c r="U79" s="1464"/>
      <c r="V79" s="1015"/>
      <c r="W79" s="153"/>
      <c r="X79" s="153"/>
      <c r="Y79" s="1211">
        <v>1</v>
      </c>
      <c r="Z79" s="1211"/>
      <c r="AA79" s="1212"/>
      <c r="AB79" s="1205">
        <f>IF(V79="YES",Y79,0)</f>
        <v>0</v>
      </c>
      <c r="AC79" s="1157"/>
      <c r="AD79" s="1206"/>
    </row>
    <row r="80" spans="2:30" ht="15" customHeight="1" x14ac:dyDescent="0.25">
      <c r="B80" s="1465" t="s">
        <v>1279</v>
      </c>
      <c r="C80" s="1466"/>
      <c r="D80" s="1466"/>
      <c r="E80" s="1466"/>
      <c r="F80" s="1466"/>
      <c r="G80" s="1466"/>
      <c r="H80" s="1466"/>
      <c r="I80" s="1466"/>
      <c r="J80" s="1466"/>
      <c r="K80" s="1466"/>
      <c r="L80" s="1466"/>
      <c r="M80" s="1466"/>
      <c r="N80" s="1466"/>
      <c r="O80" s="1466"/>
      <c r="P80" s="1466"/>
      <c r="Q80" s="1466"/>
      <c r="R80" s="1466"/>
      <c r="S80" s="1466"/>
      <c r="T80" s="1466"/>
      <c r="U80" s="1467"/>
      <c r="V80" s="208"/>
      <c r="W80" s="133"/>
      <c r="X80" s="132"/>
      <c r="Y80" s="1369">
        <v>1</v>
      </c>
      <c r="Z80" s="1370"/>
      <c r="AA80" s="1371"/>
      <c r="AB80" s="1205">
        <f>IF(V80="YES",Y80,0)</f>
        <v>0</v>
      </c>
      <c r="AC80" s="1157"/>
      <c r="AD80" s="1206"/>
    </row>
    <row r="81" spans="2:30" ht="15" customHeight="1" x14ac:dyDescent="0.25">
      <c r="B81" s="931" t="s">
        <v>1345</v>
      </c>
      <c r="C81" s="932"/>
      <c r="D81" s="932"/>
      <c r="E81" s="932"/>
      <c r="F81" s="932"/>
      <c r="G81" s="932"/>
      <c r="H81" s="932"/>
      <c r="I81" s="932"/>
      <c r="J81" s="932"/>
      <c r="K81" s="932"/>
      <c r="L81" s="932"/>
      <c r="M81" s="932"/>
      <c r="N81" s="932"/>
      <c r="O81" s="932"/>
      <c r="P81" s="932"/>
      <c r="Q81" s="932"/>
      <c r="R81" s="932"/>
      <c r="S81" s="932"/>
      <c r="T81" s="932"/>
      <c r="U81" s="1462"/>
      <c r="V81" s="1015"/>
      <c r="W81" s="153"/>
      <c r="X81" s="153"/>
      <c r="Y81" s="1155">
        <v>1</v>
      </c>
      <c r="Z81" s="1155"/>
      <c r="AA81" s="1204"/>
      <c r="AB81" s="1205">
        <f>IF(V81="YES",Y81,0)</f>
        <v>0</v>
      </c>
      <c r="AC81" s="1157"/>
      <c r="AD81" s="1206"/>
    </row>
    <row r="82" spans="2:30" ht="15" customHeight="1" x14ac:dyDescent="0.25">
      <c r="B82" s="931"/>
      <c r="C82" s="932"/>
      <c r="D82" s="932"/>
      <c r="E82" s="932"/>
      <c r="F82" s="932"/>
      <c r="G82" s="932"/>
      <c r="H82" s="932"/>
      <c r="I82" s="932"/>
      <c r="J82" s="932"/>
      <c r="K82" s="932"/>
      <c r="L82" s="932"/>
      <c r="M82" s="932"/>
      <c r="N82" s="932"/>
      <c r="O82" s="932"/>
      <c r="P82" s="932"/>
      <c r="Q82" s="932"/>
      <c r="R82" s="932"/>
      <c r="S82" s="932"/>
      <c r="T82" s="932"/>
      <c r="U82" s="1462"/>
      <c r="V82" s="1015"/>
      <c r="W82" s="153"/>
      <c r="X82" s="153"/>
      <c r="Y82" s="1155"/>
      <c r="Z82" s="1155"/>
      <c r="AA82" s="1204"/>
      <c r="AB82" s="1205"/>
      <c r="AC82" s="1157"/>
      <c r="AD82" s="1206"/>
    </row>
    <row r="83" spans="2:30" ht="15" customHeight="1" x14ac:dyDescent="0.25">
      <c r="B83" s="869" t="s">
        <v>193</v>
      </c>
      <c r="C83" s="870"/>
      <c r="D83" s="870"/>
      <c r="E83" s="870"/>
      <c r="F83" s="870"/>
      <c r="G83" s="870"/>
      <c r="H83" s="870"/>
      <c r="I83" s="870"/>
      <c r="J83" s="870"/>
      <c r="K83" s="870"/>
      <c r="L83" s="870"/>
      <c r="M83" s="870"/>
      <c r="N83" s="870"/>
      <c r="O83" s="870"/>
      <c r="P83" s="870"/>
      <c r="Q83" s="870"/>
      <c r="R83" s="870"/>
      <c r="S83" s="870"/>
      <c r="T83" s="870"/>
      <c r="U83" s="1464"/>
      <c r="V83" s="1015"/>
      <c r="W83" s="153"/>
      <c r="X83" s="153"/>
      <c r="Y83" s="1211">
        <v>1</v>
      </c>
      <c r="Z83" s="1211"/>
      <c r="AA83" s="1212"/>
      <c r="AB83" s="1205">
        <f>IF(V83="YES",Y83,0)</f>
        <v>0</v>
      </c>
      <c r="AC83" s="1157"/>
      <c r="AD83" s="1206"/>
    </row>
    <row r="84" spans="2:30" ht="15" customHeight="1" x14ac:dyDescent="0.25">
      <c r="B84" s="886" t="s">
        <v>1346</v>
      </c>
      <c r="C84" s="887"/>
      <c r="D84" s="887"/>
      <c r="E84" s="887"/>
      <c r="F84" s="887"/>
      <c r="G84" s="887"/>
      <c r="H84" s="887"/>
      <c r="I84" s="887"/>
      <c r="J84" s="887"/>
      <c r="K84" s="887"/>
      <c r="L84" s="887"/>
      <c r="M84" s="887"/>
      <c r="N84" s="887"/>
      <c r="O84" s="887"/>
      <c r="P84" s="887"/>
      <c r="Q84" s="887"/>
      <c r="R84" s="887"/>
      <c r="S84" s="887"/>
      <c r="T84" s="887"/>
      <c r="U84" s="1426"/>
      <c r="V84" s="1015"/>
      <c r="W84" s="153"/>
      <c r="X84" s="153"/>
      <c r="Y84" s="1155">
        <v>1</v>
      </c>
      <c r="Z84" s="1155"/>
      <c r="AA84" s="1204"/>
      <c r="AB84" s="1205">
        <f>IF(V84="YES",Y84,0)</f>
        <v>0</v>
      </c>
      <c r="AC84" s="1157"/>
      <c r="AD84" s="1206"/>
    </row>
    <row r="85" spans="2:30" ht="15" customHeight="1" thickBot="1" x14ac:dyDescent="0.3">
      <c r="B85" s="1566" t="s">
        <v>1347</v>
      </c>
      <c r="C85" s="1567"/>
      <c r="D85" s="1567"/>
      <c r="E85" s="1567"/>
      <c r="F85" s="1567"/>
      <c r="G85" s="1567"/>
      <c r="H85" s="1567"/>
      <c r="I85" s="1567"/>
      <c r="J85" s="1567"/>
      <c r="K85" s="1567"/>
      <c r="L85" s="1567"/>
      <c r="M85" s="1567"/>
      <c r="N85" s="1567"/>
      <c r="O85" s="1567"/>
      <c r="P85" s="1567"/>
      <c r="Q85" s="1567"/>
      <c r="R85" s="1567"/>
      <c r="S85" s="1567"/>
      <c r="T85" s="1567"/>
      <c r="U85" s="1568"/>
      <c r="V85" s="1569"/>
      <c r="W85" s="1570"/>
      <c r="X85" s="1571"/>
      <c r="Y85" s="1228">
        <v>1</v>
      </c>
      <c r="Z85" s="1229"/>
      <c r="AA85" s="1230"/>
      <c r="AB85" s="1231">
        <f>IF(V85="YES",Y85,0)</f>
        <v>0</v>
      </c>
      <c r="AC85" s="1232"/>
      <c r="AD85" s="1233"/>
    </row>
    <row r="86" spans="2:30" ht="15" customHeight="1" thickTop="1" thickBot="1" x14ac:dyDescent="0.3">
      <c r="B86" s="1423" t="s">
        <v>119</v>
      </c>
      <c r="C86" s="1424"/>
      <c r="D86" s="1424"/>
      <c r="E86" s="1424"/>
      <c r="F86" s="1424"/>
      <c r="G86" s="1424"/>
      <c r="H86" s="1424"/>
      <c r="I86" s="1424"/>
      <c r="J86" s="1424"/>
      <c r="K86" s="1424"/>
      <c r="L86" s="1424"/>
      <c r="M86" s="1424"/>
      <c r="N86" s="1424"/>
      <c r="O86" s="1424"/>
      <c r="P86" s="1424"/>
      <c r="Q86" s="1424"/>
      <c r="R86" s="1424"/>
      <c r="S86" s="1424"/>
      <c r="T86" s="1424"/>
      <c r="U86" s="1425"/>
      <c r="V86" s="1413"/>
      <c r="W86" s="618"/>
      <c r="X86" s="618"/>
      <c r="Y86" s="592">
        <v>4</v>
      </c>
      <c r="Z86" s="592"/>
      <c r="AA86" s="593"/>
      <c r="AB86" s="1218">
        <f>IF(SUM(AB69:AD85)&gt;Y86,Y86,SUM(AB69:AD85))</f>
        <v>0</v>
      </c>
      <c r="AC86" s="592"/>
      <c r="AD86" s="593"/>
    </row>
    <row r="87" spans="2:30" ht="15" customHeight="1" thickBot="1" x14ac:dyDescent="0.3"/>
    <row r="88" spans="2:30" ht="15" customHeight="1" thickBot="1" x14ac:dyDescent="0.3">
      <c r="B88" s="172" t="s">
        <v>516</v>
      </c>
      <c r="C88" s="172"/>
      <c r="D88" s="172"/>
      <c r="E88" s="172"/>
      <c r="F88" s="172"/>
      <c r="G88" s="172"/>
      <c r="H88" s="172"/>
      <c r="I88" s="172"/>
      <c r="J88" s="172"/>
      <c r="K88" s="172"/>
      <c r="L88" s="172"/>
      <c r="M88" s="172"/>
      <c r="N88" s="172"/>
      <c r="O88" s="172"/>
      <c r="P88" s="172"/>
      <c r="Q88" s="172"/>
      <c r="R88" s="172"/>
      <c r="S88" s="172"/>
      <c r="T88" s="172"/>
      <c r="U88" s="172"/>
      <c r="V88" s="1162" t="s">
        <v>101</v>
      </c>
      <c r="W88" s="1162"/>
      <c r="X88" s="1162"/>
      <c r="Y88" s="1162"/>
      <c r="Z88" s="1162"/>
      <c r="AA88" s="1162"/>
      <c r="AB88" s="1162"/>
      <c r="AC88" s="1162"/>
      <c r="AD88" s="33">
        <f>Y93</f>
        <v>5</v>
      </c>
    </row>
    <row r="89" spans="2:30" ht="15" customHeight="1" thickBot="1" x14ac:dyDescent="0.3"/>
    <row r="90" spans="2:30" ht="15" customHeight="1" x14ac:dyDescent="0.25">
      <c r="B90" s="598"/>
      <c r="C90" s="698"/>
      <c r="D90" s="698"/>
      <c r="E90" s="698"/>
      <c r="F90" s="698"/>
      <c r="G90" s="698"/>
      <c r="H90" s="698"/>
      <c r="I90" s="698"/>
      <c r="J90" s="698"/>
      <c r="K90" s="698"/>
      <c r="L90" s="698"/>
      <c r="M90" s="698"/>
      <c r="N90" s="698"/>
      <c r="O90" s="698"/>
      <c r="P90" s="698"/>
      <c r="Q90" s="698"/>
      <c r="R90" s="698"/>
      <c r="S90" s="698"/>
      <c r="T90" s="599"/>
      <c r="U90" s="380" t="s">
        <v>855</v>
      </c>
      <c r="V90" s="380"/>
      <c r="W90" s="380"/>
      <c r="X90" s="381"/>
      <c r="Y90" s="430" t="s">
        <v>181</v>
      </c>
      <c r="Z90" s="430"/>
      <c r="AA90" s="431"/>
      <c r="AB90" s="547" t="s">
        <v>180</v>
      </c>
      <c r="AC90" s="430"/>
      <c r="AD90" s="431"/>
    </row>
    <row r="91" spans="2:30" ht="15" customHeight="1" x14ac:dyDescent="0.25">
      <c r="B91" s="600"/>
      <c r="C91" s="699"/>
      <c r="D91" s="699"/>
      <c r="E91" s="699"/>
      <c r="F91" s="699"/>
      <c r="G91" s="699"/>
      <c r="H91" s="699"/>
      <c r="I91" s="699"/>
      <c r="J91" s="699"/>
      <c r="K91" s="699"/>
      <c r="L91" s="699"/>
      <c r="M91" s="699"/>
      <c r="N91" s="699"/>
      <c r="O91" s="699"/>
      <c r="P91" s="699"/>
      <c r="Q91" s="699"/>
      <c r="R91" s="699"/>
      <c r="S91" s="699"/>
      <c r="T91" s="601"/>
      <c r="U91" s="383"/>
      <c r="V91" s="383"/>
      <c r="W91" s="383"/>
      <c r="X91" s="384"/>
      <c r="Y91" s="1435"/>
      <c r="Z91" s="1435"/>
      <c r="AA91" s="1436"/>
      <c r="AB91" s="384"/>
      <c r="AC91" s="1435"/>
      <c r="AD91" s="1436"/>
    </row>
    <row r="92" spans="2:30" ht="15" customHeight="1" thickBot="1" x14ac:dyDescent="0.3">
      <c r="B92" s="602"/>
      <c r="C92" s="700"/>
      <c r="D92" s="700"/>
      <c r="E92" s="700"/>
      <c r="F92" s="700"/>
      <c r="G92" s="700"/>
      <c r="H92" s="700"/>
      <c r="I92" s="700"/>
      <c r="J92" s="700"/>
      <c r="K92" s="700"/>
      <c r="L92" s="700"/>
      <c r="M92" s="700"/>
      <c r="N92" s="700"/>
      <c r="O92" s="700"/>
      <c r="P92" s="700"/>
      <c r="Q92" s="700"/>
      <c r="R92" s="700"/>
      <c r="S92" s="700"/>
      <c r="T92" s="603"/>
      <c r="U92" s="386"/>
      <c r="V92" s="386"/>
      <c r="W92" s="386"/>
      <c r="X92" s="387"/>
      <c r="Y92" s="1379"/>
      <c r="Z92" s="1379"/>
      <c r="AA92" s="1437"/>
      <c r="AB92" s="396"/>
      <c r="AC92" s="1379"/>
      <c r="AD92" s="1437"/>
    </row>
    <row r="93" spans="2:30" ht="15" customHeight="1" x14ac:dyDescent="0.25">
      <c r="B93" s="1441" t="s">
        <v>1392</v>
      </c>
      <c r="C93" s="1442"/>
      <c r="D93" s="1442"/>
      <c r="E93" s="1442"/>
      <c r="F93" s="1442"/>
      <c r="G93" s="1442"/>
      <c r="H93" s="1442"/>
      <c r="I93" s="1442"/>
      <c r="J93" s="1442"/>
      <c r="K93" s="1442"/>
      <c r="L93" s="1442"/>
      <c r="M93" s="1442"/>
      <c r="N93" s="1442"/>
      <c r="O93" s="1442"/>
      <c r="P93" s="1442"/>
      <c r="Q93" s="1442"/>
      <c r="R93" s="1442"/>
      <c r="S93" s="1442"/>
      <c r="T93" s="1443"/>
      <c r="U93" s="1446"/>
      <c r="V93" s="1446"/>
      <c r="W93" s="1446"/>
      <c r="X93" s="1447"/>
      <c r="Y93" s="1438">
        <v>5</v>
      </c>
      <c r="Z93" s="1414"/>
      <c r="AA93" s="1415"/>
      <c r="AB93" s="1427">
        <f>IF(U93=B100,I100,IF(U93=B101,I101,IF(U93=B102,I102,I103)))</f>
        <v>0</v>
      </c>
      <c r="AC93" s="1428"/>
      <c r="AD93" s="1429"/>
    </row>
    <row r="94" spans="2:30" ht="15" customHeight="1" x14ac:dyDescent="0.25">
      <c r="B94" s="1337"/>
      <c r="C94" s="878"/>
      <c r="D94" s="878"/>
      <c r="E94" s="878"/>
      <c r="F94" s="878"/>
      <c r="G94" s="878"/>
      <c r="H94" s="878"/>
      <c r="I94" s="878"/>
      <c r="J94" s="878"/>
      <c r="K94" s="878"/>
      <c r="L94" s="878"/>
      <c r="M94" s="878"/>
      <c r="N94" s="878"/>
      <c r="O94" s="878"/>
      <c r="P94" s="878"/>
      <c r="Q94" s="878"/>
      <c r="R94" s="878"/>
      <c r="S94" s="878"/>
      <c r="T94" s="1444"/>
      <c r="U94" s="1313"/>
      <c r="V94" s="1313"/>
      <c r="W94" s="1313"/>
      <c r="X94" s="1314"/>
      <c r="Y94" s="1211"/>
      <c r="Z94" s="1211"/>
      <c r="AA94" s="1212"/>
      <c r="AB94" s="1205"/>
      <c r="AC94" s="1157"/>
      <c r="AD94" s="1206"/>
    </row>
    <row r="95" spans="2:30" s="35" customFormat="1" ht="15" customHeight="1" x14ac:dyDescent="0.25">
      <c r="B95" s="1337"/>
      <c r="C95" s="878"/>
      <c r="D95" s="878"/>
      <c r="E95" s="878"/>
      <c r="F95" s="878"/>
      <c r="G95" s="878"/>
      <c r="H95" s="878"/>
      <c r="I95" s="878"/>
      <c r="J95" s="878"/>
      <c r="K95" s="878"/>
      <c r="L95" s="878"/>
      <c r="M95" s="878"/>
      <c r="N95" s="878"/>
      <c r="O95" s="878"/>
      <c r="P95" s="878"/>
      <c r="Q95" s="878"/>
      <c r="R95" s="878"/>
      <c r="S95" s="878"/>
      <c r="T95" s="1444"/>
      <c r="U95" s="1313"/>
      <c r="V95" s="1313"/>
      <c r="W95" s="1313"/>
      <c r="X95" s="1314"/>
      <c r="Y95" s="1211"/>
      <c r="Z95" s="1211"/>
      <c r="AA95" s="1212"/>
      <c r="AB95" s="1205"/>
      <c r="AC95" s="1157"/>
      <c r="AD95" s="1206"/>
    </row>
    <row r="96" spans="2:30" ht="15" customHeight="1" thickBot="1" x14ac:dyDescent="0.3">
      <c r="B96" s="1338"/>
      <c r="C96" s="1339"/>
      <c r="D96" s="1339"/>
      <c r="E96" s="1339"/>
      <c r="F96" s="1339"/>
      <c r="G96" s="1339"/>
      <c r="H96" s="1339"/>
      <c r="I96" s="1339"/>
      <c r="J96" s="1339"/>
      <c r="K96" s="1339"/>
      <c r="L96" s="1339"/>
      <c r="M96" s="1339"/>
      <c r="N96" s="1339"/>
      <c r="O96" s="1339"/>
      <c r="P96" s="1339"/>
      <c r="Q96" s="1339"/>
      <c r="R96" s="1339"/>
      <c r="S96" s="1339"/>
      <c r="T96" s="1445"/>
      <c r="U96" s="1292"/>
      <c r="V96" s="1292"/>
      <c r="W96" s="1292"/>
      <c r="X96" s="1293"/>
      <c r="Y96" s="1439"/>
      <c r="Z96" s="1439"/>
      <c r="AA96" s="1440"/>
      <c r="AB96" s="944"/>
      <c r="AC96" s="945"/>
      <c r="AD96" s="1430"/>
    </row>
    <row r="97" spans="2:30" ht="15" customHeight="1" thickBot="1" x14ac:dyDescent="0.3"/>
    <row r="98" spans="2:30" ht="15" customHeight="1" x14ac:dyDescent="0.25">
      <c r="B98" s="475" t="s">
        <v>856</v>
      </c>
      <c r="C98" s="380"/>
      <c r="D98" s="380"/>
      <c r="E98" s="380"/>
      <c r="F98" s="380"/>
      <c r="G98" s="380"/>
      <c r="H98" s="437"/>
      <c r="I98" s="547" t="s">
        <v>181</v>
      </c>
      <c r="J98" s="430"/>
      <c r="K98" s="431"/>
    </row>
    <row r="99" spans="2:30" ht="15" customHeight="1" thickBot="1" x14ac:dyDescent="0.3">
      <c r="B99" s="478"/>
      <c r="C99" s="386"/>
      <c r="D99" s="386"/>
      <c r="E99" s="386"/>
      <c r="F99" s="386"/>
      <c r="G99" s="386"/>
      <c r="H99" s="479"/>
      <c r="I99" s="422"/>
      <c r="J99" s="391"/>
      <c r="K99" s="433"/>
    </row>
    <row r="100" spans="2:30" ht="15" customHeight="1" x14ac:dyDescent="0.25">
      <c r="B100" s="1432">
        <v>5</v>
      </c>
      <c r="C100" s="1433"/>
      <c r="D100" s="1433"/>
      <c r="E100" s="1433"/>
      <c r="F100" s="1433"/>
      <c r="G100" s="1433"/>
      <c r="H100" s="1434"/>
      <c r="I100" s="1431">
        <v>5</v>
      </c>
      <c r="J100" s="435"/>
      <c r="K100" s="436"/>
    </row>
    <row r="101" spans="2:30" ht="15" customHeight="1" x14ac:dyDescent="0.25">
      <c r="B101" s="1456">
        <v>4</v>
      </c>
      <c r="C101" s="1457"/>
      <c r="D101" s="1457"/>
      <c r="E101" s="1457"/>
      <c r="F101" s="1457"/>
      <c r="G101" s="1457"/>
      <c r="H101" s="1458"/>
      <c r="I101" s="1448">
        <v>4</v>
      </c>
      <c r="J101" s="447"/>
      <c r="K101" s="448"/>
    </row>
    <row r="102" spans="2:30" ht="15" customHeight="1" x14ac:dyDescent="0.25">
      <c r="B102" s="1459">
        <v>3</v>
      </c>
      <c r="C102" s="1460"/>
      <c r="D102" s="1460"/>
      <c r="E102" s="1460"/>
      <c r="F102" s="1460"/>
      <c r="G102" s="1460"/>
      <c r="H102" s="1461"/>
      <c r="I102" s="1449">
        <v>3</v>
      </c>
      <c r="J102" s="450"/>
      <c r="K102" s="451"/>
    </row>
    <row r="103" spans="2:30" ht="15" customHeight="1" thickBot="1" x14ac:dyDescent="0.3">
      <c r="B103" s="1453">
        <v>2</v>
      </c>
      <c r="C103" s="1454"/>
      <c r="D103" s="1454"/>
      <c r="E103" s="1454"/>
      <c r="F103" s="1454"/>
      <c r="G103" s="1454"/>
      <c r="H103" s="1455"/>
      <c r="I103" s="1450">
        <v>0</v>
      </c>
      <c r="J103" s="1451"/>
      <c r="K103" s="1452"/>
    </row>
    <row r="104" spans="2:30" ht="15" customHeight="1" thickBot="1" x14ac:dyDescent="0.3"/>
    <row r="105" spans="2:30" ht="15" customHeight="1" thickBot="1" x14ac:dyDescent="0.3">
      <c r="B105" s="172" t="s">
        <v>1457</v>
      </c>
      <c r="C105" s="172"/>
      <c r="D105" s="172"/>
      <c r="E105" s="172"/>
      <c r="F105" s="172"/>
      <c r="G105" s="172"/>
      <c r="H105" s="172"/>
      <c r="I105" s="172"/>
      <c r="J105" s="172"/>
      <c r="K105" s="172"/>
      <c r="L105" s="172"/>
      <c r="M105" s="172"/>
      <c r="N105" s="172"/>
      <c r="O105" s="172"/>
      <c r="P105" s="172"/>
      <c r="Q105" s="172"/>
      <c r="R105" s="172"/>
      <c r="S105" s="172"/>
      <c r="T105" s="172"/>
      <c r="U105" s="172"/>
      <c r="V105" s="1162" t="s">
        <v>101</v>
      </c>
      <c r="W105" s="1162"/>
      <c r="X105" s="1162"/>
      <c r="Y105" s="1162"/>
      <c r="Z105" s="1162"/>
      <c r="AA105" s="1162"/>
      <c r="AB105" s="1162"/>
      <c r="AC105" s="1162"/>
      <c r="AD105" s="33">
        <f>Y123</f>
        <v>5</v>
      </c>
    </row>
    <row r="106" spans="2:30" ht="15" customHeight="1" thickBot="1" x14ac:dyDescent="0.3"/>
    <row r="107" spans="2:30" ht="15" customHeight="1" x14ac:dyDescent="0.25">
      <c r="B107" s="429" t="s">
        <v>517</v>
      </c>
      <c r="C107" s="430"/>
      <c r="D107" s="430"/>
      <c r="E107" s="430"/>
      <c r="F107" s="430"/>
      <c r="G107" s="430"/>
      <c r="H107" s="430"/>
      <c r="I107" s="430"/>
      <c r="J107" s="430"/>
      <c r="K107" s="430"/>
      <c r="L107" s="430"/>
      <c r="M107" s="430"/>
      <c r="N107" s="430"/>
      <c r="O107" s="430"/>
      <c r="P107" s="430"/>
      <c r="Q107" s="430"/>
      <c r="R107" s="430"/>
      <c r="S107" s="430"/>
      <c r="T107" s="430"/>
      <c r="U107" s="625"/>
      <c r="V107" s="429" t="s">
        <v>183</v>
      </c>
      <c r="W107" s="430"/>
      <c r="X107" s="430"/>
      <c r="Y107" s="430" t="s">
        <v>181</v>
      </c>
      <c r="Z107" s="430"/>
      <c r="AA107" s="431"/>
      <c r="AB107" s="547" t="s">
        <v>180</v>
      </c>
      <c r="AC107" s="430"/>
      <c r="AD107" s="431"/>
    </row>
    <row r="108" spans="2:30" ht="15" customHeight="1" thickBot="1" x14ac:dyDescent="0.3">
      <c r="B108" s="432"/>
      <c r="C108" s="391"/>
      <c r="D108" s="391"/>
      <c r="E108" s="391"/>
      <c r="F108" s="391"/>
      <c r="G108" s="391"/>
      <c r="H108" s="391"/>
      <c r="I108" s="391"/>
      <c r="J108" s="391"/>
      <c r="K108" s="391"/>
      <c r="L108" s="391"/>
      <c r="M108" s="391"/>
      <c r="N108" s="391"/>
      <c r="O108" s="391"/>
      <c r="P108" s="391"/>
      <c r="Q108" s="391"/>
      <c r="R108" s="391"/>
      <c r="S108" s="391"/>
      <c r="T108" s="391"/>
      <c r="U108" s="440"/>
      <c r="V108" s="432"/>
      <c r="W108" s="391"/>
      <c r="X108" s="391"/>
      <c r="Y108" s="391"/>
      <c r="Z108" s="391"/>
      <c r="AA108" s="433"/>
      <c r="AB108" s="422"/>
      <c r="AC108" s="391"/>
      <c r="AD108" s="433"/>
    </row>
    <row r="109" spans="2:30" ht="15" customHeight="1" x14ac:dyDescent="0.25">
      <c r="B109" s="925" t="s">
        <v>195</v>
      </c>
      <c r="C109" s="926"/>
      <c r="D109" s="926"/>
      <c r="E109" s="926"/>
      <c r="F109" s="926"/>
      <c r="G109" s="926"/>
      <c r="H109" s="926"/>
      <c r="I109" s="926"/>
      <c r="J109" s="926"/>
      <c r="K109" s="926"/>
      <c r="L109" s="926"/>
      <c r="M109" s="926"/>
      <c r="N109" s="926"/>
      <c r="O109" s="926"/>
      <c r="P109" s="926"/>
      <c r="Q109" s="926"/>
      <c r="R109" s="926"/>
      <c r="S109" s="926"/>
      <c r="T109" s="926"/>
      <c r="U109" s="1011"/>
      <c r="V109" s="1014"/>
      <c r="W109" s="978"/>
      <c r="X109" s="978"/>
      <c r="Y109" s="1414">
        <v>1</v>
      </c>
      <c r="Z109" s="1414"/>
      <c r="AA109" s="1415"/>
      <c r="AB109" s="1205">
        <f t="shared" ref="AB109:AB122" si="0">IF(V109="YES",Y109,0)</f>
        <v>0</v>
      </c>
      <c r="AC109" s="1157"/>
      <c r="AD109" s="1206"/>
    </row>
    <row r="110" spans="2:30" ht="15" customHeight="1" x14ac:dyDescent="0.25">
      <c r="B110" s="788" t="s">
        <v>1238</v>
      </c>
      <c r="C110" s="789"/>
      <c r="D110" s="789"/>
      <c r="E110" s="789"/>
      <c r="F110" s="789"/>
      <c r="G110" s="789"/>
      <c r="H110" s="789"/>
      <c r="I110" s="789"/>
      <c r="J110" s="789"/>
      <c r="K110" s="789"/>
      <c r="L110" s="789"/>
      <c r="M110" s="789"/>
      <c r="N110" s="789"/>
      <c r="O110" s="789"/>
      <c r="P110" s="789"/>
      <c r="Q110" s="789"/>
      <c r="R110" s="789"/>
      <c r="S110" s="789"/>
      <c r="T110" s="789"/>
      <c r="U110" s="1012"/>
      <c r="V110" s="1015"/>
      <c r="W110" s="153"/>
      <c r="X110" s="153"/>
      <c r="Y110" s="1155">
        <v>1</v>
      </c>
      <c r="Z110" s="1155"/>
      <c r="AA110" s="1204"/>
      <c r="AB110" s="1205">
        <f t="shared" si="0"/>
        <v>0</v>
      </c>
      <c r="AC110" s="1157"/>
      <c r="AD110" s="1206"/>
    </row>
    <row r="111" spans="2:30" ht="15" customHeight="1" x14ac:dyDescent="0.25">
      <c r="B111" s="925" t="s">
        <v>196</v>
      </c>
      <c r="C111" s="926"/>
      <c r="D111" s="926"/>
      <c r="E111" s="926"/>
      <c r="F111" s="926"/>
      <c r="G111" s="926"/>
      <c r="H111" s="926"/>
      <c r="I111" s="926"/>
      <c r="J111" s="926"/>
      <c r="K111" s="926"/>
      <c r="L111" s="926"/>
      <c r="M111" s="926"/>
      <c r="N111" s="926"/>
      <c r="O111" s="926"/>
      <c r="P111" s="926"/>
      <c r="Q111" s="926"/>
      <c r="R111" s="926"/>
      <c r="S111" s="926"/>
      <c r="T111" s="926"/>
      <c r="U111" s="1011"/>
      <c r="V111" s="1015"/>
      <c r="W111" s="153"/>
      <c r="X111" s="153"/>
      <c r="Y111" s="1211">
        <v>1</v>
      </c>
      <c r="Z111" s="1211"/>
      <c r="AA111" s="1212"/>
      <c r="AB111" s="1205">
        <f t="shared" si="0"/>
        <v>0</v>
      </c>
      <c r="AC111" s="1157"/>
      <c r="AD111" s="1206"/>
    </row>
    <row r="112" spans="2:30" ht="15" customHeight="1" x14ac:dyDescent="0.25">
      <c r="B112" s="788" t="s">
        <v>197</v>
      </c>
      <c r="C112" s="789"/>
      <c r="D112" s="789"/>
      <c r="E112" s="789"/>
      <c r="F112" s="789"/>
      <c r="G112" s="789"/>
      <c r="H112" s="789"/>
      <c r="I112" s="789"/>
      <c r="J112" s="789"/>
      <c r="K112" s="789"/>
      <c r="L112" s="789"/>
      <c r="M112" s="789"/>
      <c r="N112" s="789"/>
      <c r="O112" s="789"/>
      <c r="P112" s="789"/>
      <c r="Q112" s="789"/>
      <c r="R112" s="789"/>
      <c r="S112" s="789"/>
      <c r="T112" s="789"/>
      <c r="U112" s="1012"/>
      <c r="V112" s="1015"/>
      <c r="W112" s="153"/>
      <c r="X112" s="153"/>
      <c r="Y112" s="1155">
        <v>1</v>
      </c>
      <c r="Z112" s="1155"/>
      <c r="AA112" s="1204"/>
      <c r="AB112" s="1205">
        <f t="shared" si="0"/>
        <v>0</v>
      </c>
      <c r="AC112" s="1157"/>
      <c r="AD112" s="1206"/>
    </row>
    <row r="113" spans="2:30" ht="15" customHeight="1" x14ac:dyDescent="0.25">
      <c r="B113" s="925" t="s">
        <v>199</v>
      </c>
      <c r="C113" s="926"/>
      <c r="D113" s="926"/>
      <c r="E113" s="926"/>
      <c r="F113" s="926"/>
      <c r="G113" s="926"/>
      <c r="H113" s="926"/>
      <c r="I113" s="926"/>
      <c r="J113" s="926"/>
      <c r="K113" s="926"/>
      <c r="L113" s="926"/>
      <c r="M113" s="926"/>
      <c r="N113" s="926"/>
      <c r="O113" s="926"/>
      <c r="P113" s="926"/>
      <c r="Q113" s="926"/>
      <c r="R113" s="926"/>
      <c r="S113" s="926"/>
      <c r="T113" s="926"/>
      <c r="U113" s="1011"/>
      <c r="V113" s="1015"/>
      <c r="W113" s="153"/>
      <c r="X113" s="153"/>
      <c r="Y113" s="1211">
        <v>1</v>
      </c>
      <c r="Z113" s="1211"/>
      <c r="AA113" s="1212"/>
      <c r="AB113" s="1205">
        <f t="shared" si="0"/>
        <v>0</v>
      </c>
      <c r="AC113" s="1157"/>
      <c r="AD113" s="1206"/>
    </row>
    <row r="114" spans="2:30" ht="15" customHeight="1" x14ac:dyDescent="0.25">
      <c r="B114" s="788" t="s">
        <v>1340</v>
      </c>
      <c r="C114" s="789"/>
      <c r="D114" s="789"/>
      <c r="E114" s="789"/>
      <c r="F114" s="789"/>
      <c r="G114" s="789"/>
      <c r="H114" s="789"/>
      <c r="I114" s="789"/>
      <c r="J114" s="789"/>
      <c r="K114" s="789"/>
      <c r="L114" s="789"/>
      <c r="M114" s="789"/>
      <c r="N114" s="789"/>
      <c r="O114" s="789"/>
      <c r="P114" s="789"/>
      <c r="Q114" s="789"/>
      <c r="R114" s="789"/>
      <c r="S114" s="789"/>
      <c r="T114" s="789"/>
      <c r="U114" s="1012"/>
      <c r="V114" s="1015"/>
      <c r="W114" s="153"/>
      <c r="X114" s="153"/>
      <c r="Y114" s="1155">
        <v>1</v>
      </c>
      <c r="Z114" s="1155"/>
      <c r="AA114" s="1204"/>
      <c r="AB114" s="1205">
        <f t="shared" si="0"/>
        <v>0</v>
      </c>
      <c r="AC114" s="1157"/>
      <c r="AD114" s="1206"/>
    </row>
    <row r="115" spans="2:30" ht="15" customHeight="1" x14ac:dyDescent="0.25">
      <c r="B115" s="925" t="s">
        <v>1339</v>
      </c>
      <c r="C115" s="926"/>
      <c r="D115" s="926"/>
      <c r="E115" s="926"/>
      <c r="F115" s="926"/>
      <c r="G115" s="926"/>
      <c r="H115" s="926"/>
      <c r="I115" s="926"/>
      <c r="J115" s="926"/>
      <c r="K115" s="926"/>
      <c r="L115" s="926"/>
      <c r="M115" s="926"/>
      <c r="N115" s="926"/>
      <c r="O115" s="926"/>
      <c r="P115" s="926"/>
      <c r="Q115" s="926"/>
      <c r="R115" s="926"/>
      <c r="S115" s="926"/>
      <c r="T115" s="926"/>
      <c r="U115" s="1011"/>
      <c r="V115" s="1015"/>
      <c r="W115" s="153"/>
      <c r="X115" s="153"/>
      <c r="Y115" s="1211">
        <v>1</v>
      </c>
      <c r="Z115" s="1211"/>
      <c r="AA115" s="1212"/>
      <c r="AB115" s="1205">
        <f t="shared" si="0"/>
        <v>0</v>
      </c>
      <c r="AC115" s="1157"/>
      <c r="AD115" s="1206"/>
    </row>
    <row r="116" spans="2:30" ht="15" customHeight="1" x14ac:dyDescent="0.25">
      <c r="B116" s="788" t="s">
        <v>194</v>
      </c>
      <c r="C116" s="789"/>
      <c r="D116" s="789"/>
      <c r="E116" s="789"/>
      <c r="F116" s="789"/>
      <c r="G116" s="789"/>
      <c r="H116" s="789"/>
      <c r="I116" s="789"/>
      <c r="J116" s="789"/>
      <c r="K116" s="789"/>
      <c r="L116" s="789"/>
      <c r="M116" s="789"/>
      <c r="N116" s="789"/>
      <c r="O116" s="789"/>
      <c r="P116" s="789"/>
      <c r="Q116" s="789"/>
      <c r="R116" s="789"/>
      <c r="S116" s="789"/>
      <c r="T116" s="789"/>
      <c r="U116" s="1012"/>
      <c r="V116" s="1015"/>
      <c r="W116" s="153"/>
      <c r="X116" s="153"/>
      <c r="Y116" s="1155">
        <v>1</v>
      </c>
      <c r="Z116" s="1155"/>
      <c r="AA116" s="1204"/>
      <c r="AB116" s="1205">
        <f t="shared" si="0"/>
        <v>0</v>
      </c>
      <c r="AC116" s="1157"/>
      <c r="AD116" s="1206"/>
    </row>
    <row r="117" spans="2:30" ht="15" customHeight="1" x14ac:dyDescent="0.25">
      <c r="B117" s="925" t="s">
        <v>198</v>
      </c>
      <c r="C117" s="926"/>
      <c r="D117" s="926"/>
      <c r="E117" s="926"/>
      <c r="F117" s="926"/>
      <c r="G117" s="926"/>
      <c r="H117" s="926"/>
      <c r="I117" s="926"/>
      <c r="J117" s="926"/>
      <c r="K117" s="926"/>
      <c r="L117" s="926"/>
      <c r="M117" s="926"/>
      <c r="N117" s="926"/>
      <c r="O117" s="926"/>
      <c r="P117" s="926"/>
      <c r="Q117" s="926"/>
      <c r="R117" s="926"/>
      <c r="S117" s="926"/>
      <c r="T117" s="926"/>
      <c r="U117" s="1011"/>
      <c r="V117" s="1015"/>
      <c r="W117" s="153"/>
      <c r="X117" s="153"/>
      <c r="Y117" s="1211">
        <v>2</v>
      </c>
      <c r="Z117" s="1211"/>
      <c r="AA117" s="1212"/>
      <c r="AB117" s="1205">
        <f t="shared" si="0"/>
        <v>0</v>
      </c>
      <c r="AC117" s="1157"/>
      <c r="AD117" s="1206"/>
    </row>
    <row r="118" spans="2:30" ht="15" customHeight="1" x14ac:dyDescent="0.25">
      <c r="B118" s="188" t="s">
        <v>1239</v>
      </c>
      <c r="C118" s="189"/>
      <c r="D118" s="189"/>
      <c r="E118" s="189"/>
      <c r="F118" s="189"/>
      <c r="G118" s="189"/>
      <c r="H118" s="189"/>
      <c r="I118" s="189"/>
      <c r="J118" s="189"/>
      <c r="K118" s="189"/>
      <c r="L118" s="189"/>
      <c r="M118" s="189"/>
      <c r="N118" s="189"/>
      <c r="O118" s="189"/>
      <c r="P118" s="189"/>
      <c r="Q118" s="189"/>
      <c r="R118" s="189"/>
      <c r="S118" s="189"/>
      <c r="T118" s="189"/>
      <c r="U118" s="678"/>
      <c r="V118" s="208"/>
      <c r="W118" s="133"/>
      <c r="X118" s="132"/>
      <c r="Y118" s="1416">
        <v>2</v>
      </c>
      <c r="Z118" s="1417"/>
      <c r="AA118" s="1418"/>
      <c r="AB118" s="1372">
        <f t="shared" si="0"/>
        <v>0</v>
      </c>
      <c r="AC118" s="1373"/>
      <c r="AD118" s="1374"/>
    </row>
    <row r="119" spans="2:30" ht="15" customHeight="1" x14ac:dyDescent="0.25">
      <c r="B119" s="527" t="s">
        <v>1341</v>
      </c>
      <c r="C119" s="528"/>
      <c r="D119" s="528"/>
      <c r="E119" s="528"/>
      <c r="F119" s="528"/>
      <c r="G119" s="528"/>
      <c r="H119" s="528"/>
      <c r="I119" s="528"/>
      <c r="J119" s="528"/>
      <c r="K119" s="528"/>
      <c r="L119" s="528"/>
      <c r="M119" s="528"/>
      <c r="N119" s="528"/>
      <c r="O119" s="528"/>
      <c r="P119" s="528"/>
      <c r="Q119" s="528"/>
      <c r="R119" s="528"/>
      <c r="S119" s="528"/>
      <c r="T119" s="528"/>
      <c r="U119" s="529"/>
      <c r="V119" s="1015"/>
      <c r="W119" s="153"/>
      <c r="X119" s="153"/>
      <c r="Y119" s="1211">
        <v>2</v>
      </c>
      <c r="Z119" s="1211"/>
      <c r="AA119" s="1212"/>
      <c r="AB119" s="1205">
        <f t="shared" si="0"/>
        <v>0</v>
      </c>
      <c r="AC119" s="1157"/>
      <c r="AD119" s="1206"/>
    </row>
    <row r="120" spans="2:30" ht="15" customHeight="1" x14ac:dyDescent="0.25">
      <c r="B120" s="788" t="s">
        <v>1342</v>
      </c>
      <c r="C120" s="789"/>
      <c r="D120" s="789"/>
      <c r="E120" s="789"/>
      <c r="F120" s="789"/>
      <c r="G120" s="789"/>
      <c r="H120" s="789"/>
      <c r="I120" s="789"/>
      <c r="J120" s="789"/>
      <c r="K120" s="789"/>
      <c r="L120" s="789"/>
      <c r="M120" s="789"/>
      <c r="N120" s="789"/>
      <c r="O120" s="789"/>
      <c r="P120" s="789"/>
      <c r="Q120" s="789"/>
      <c r="R120" s="789"/>
      <c r="S120" s="789"/>
      <c r="T120" s="789"/>
      <c r="U120" s="1012"/>
      <c r="V120" s="1015"/>
      <c r="W120" s="153"/>
      <c r="X120" s="153"/>
      <c r="Y120" s="1155">
        <v>2</v>
      </c>
      <c r="Z120" s="1155"/>
      <c r="AA120" s="1204"/>
      <c r="AB120" s="1205">
        <f t="shared" ref="AB120" si="1">IF(V120="YES",Y120,0)</f>
        <v>0</v>
      </c>
      <c r="AC120" s="1157"/>
      <c r="AD120" s="1206"/>
    </row>
    <row r="121" spans="2:30" ht="15" customHeight="1" x14ac:dyDescent="0.25">
      <c r="B121" s="1366" t="s">
        <v>1343</v>
      </c>
      <c r="C121" s="1367"/>
      <c r="D121" s="1367"/>
      <c r="E121" s="1367"/>
      <c r="F121" s="1367"/>
      <c r="G121" s="1367"/>
      <c r="H121" s="1367"/>
      <c r="I121" s="1367"/>
      <c r="J121" s="1367"/>
      <c r="K121" s="1367"/>
      <c r="L121" s="1367"/>
      <c r="M121" s="1367"/>
      <c r="N121" s="1367"/>
      <c r="O121" s="1367"/>
      <c r="P121" s="1367"/>
      <c r="Q121" s="1367"/>
      <c r="R121" s="1367"/>
      <c r="S121" s="1367"/>
      <c r="T121" s="1367"/>
      <c r="U121" s="1368"/>
      <c r="V121" s="208"/>
      <c r="W121" s="133"/>
      <c r="X121" s="132"/>
      <c r="Y121" s="1369">
        <v>2</v>
      </c>
      <c r="Z121" s="1370"/>
      <c r="AA121" s="1371"/>
      <c r="AB121" s="1372">
        <f t="shared" ref="AB121" si="2">IF(V121="YES",Y121,0)</f>
        <v>0</v>
      </c>
      <c r="AC121" s="1373"/>
      <c r="AD121" s="1374"/>
    </row>
    <row r="122" spans="2:30" ht="15" customHeight="1" thickBot="1" x14ac:dyDescent="0.3">
      <c r="B122" s="1419" t="s">
        <v>1240</v>
      </c>
      <c r="C122" s="1420"/>
      <c r="D122" s="1420"/>
      <c r="E122" s="1420"/>
      <c r="F122" s="1420"/>
      <c r="G122" s="1420"/>
      <c r="H122" s="1420"/>
      <c r="I122" s="1420"/>
      <c r="J122" s="1420"/>
      <c r="K122" s="1420"/>
      <c r="L122" s="1420"/>
      <c r="M122" s="1420"/>
      <c r="N122" s="1420"/>
      <c r="O122" s="1420"/>
      <c r="P122" s="1420"/>
      <c r="Q122" s="1420"/>
      <c r="R122" s="1420"/>
      <c r="S122" s="1420"/>
      <c r="T122" s="1420"/>
      <c r="U122" s="1421"/>
      <c r="V122" s="1422"/>
      <c r="W122" s="579"/>
      <c r="X122" s="579"/>
      <c r="Y122" s="1156">
        <v>2</v>
      </c>
      <c r="Z122" s="1156"/>
      <c r="AA122" s="1275"/>
      <c r="AB122" s="1254">
        <f t="shared" si="0"/>
        <v>0</v>
      </c>
      <c r="AC122" s="1158"/>
      <c r="AD122" s="1255"/>
    </row>
    <row r="123" spans="2:30" ht="15" customHeight="1" thickTop="1" thickBot="1" x14ac:dyDescent="0.3">
      <c r="B123" s="1423" t="s">
        <v>200</v>
      </c>
      <c r="C123" s="1424"/>
      <c r="D123" s="1424"/>
      <c r="E123" s="1424"/>
      <c r="F123" s="1424"/>
      <c r="G123" s="1424"/>
      <c r="H123" s="1424"/>
      <c r="I123" s="1424"/>
      <c r="J123" s="1424"/>
      <c r="K123" s="1424"/>
      <c r="L123" s="1424"/>
      <c r="M123" s="1424"/>
      <c r="N123" s="1424"/>
      <c r="O123" s="1424"/>
      <c r="P123" s="1424"/>
      <c r="Q123" s="1424"/>
      <c r="R123" s="1424"/>
      <c r="S123" s="1424"/>
      <c r="T123" s="1424"/>
      <c r="U123" s="1425"/>
      <c r="V123" s="1413"/>
      <c r="W123" s="618"/>
      <c r="X123" s="618"/>
      <c r="Y123" s="592">
        <v>5</v>
      </c>
      <c r="Z123" s="592"/>
      <c r="AA123" s="593"/>
      <c r="AB123" s="1218">
        <f>IF(SUM(AB109:AD122)&gt;Y123,Y123,SUM(AB109:AD122))</f>
        <v>0</v>
      </c>
      <c r="AC123" s="592"/>
      <c r="AD123" s="593"/>
    </row>
    <row r="124" spans="2:30" ht="15" customHeight="1" thickBot="1" x14ac:dyDescent="0.3"/>
    <row r="125" spans="2:30" ht="15" customHeight="1" thickBot="1" x14ac:dyDescent="0.3">
      <c r="B125" s="172" t="s">
        <v>1458</v>
      </c>
      <c r="C125" s="172"/>
      <c r="D125" s="172"/>
      <c r="E125" s="172"/>
      <c r="F125" s="172"/>
      <c r="G125" s="172"/>
      <c r="H125" s="172"/>
      <c r="I125" s="172"/>
      <c r="J125" s="172"/>
      <c r="K125" s="172"/>
      <c r="L125" s="172"/>
      <c r="M125" s="172"/>
      <c r="N125" s="172"/>
      <c r="O125" s="172"/>
      <c r="P125" s="172"/>
      <c r="Q125" s="172"/>
      <c r="R125" s="172"/>
      <c r="S125" s="172"/>
      <c r="T125" s="172"/>
      <c r="U125" s="172"/>
      <c r="V125" s="1162" t="s">
        <v>101</v>
      </c>
      <c r="W125" s="1162"/>
      <c r="X125" s="1162"/>
      <c r="Y125" s="1162"/>
      <c r="Z125" s="1162"/>
      <c r="AA125" s="1162"/>
      <c r="AB125" s="1162"/>
      <c r="AC125" s="1162"/>
      <c r="AD125" s="33">
        <f>Y136</f>
        <v>4</v>
      </c>
    </row>
    <row r="126" spans="2:30" ht="15" customHeight="1" thickBot="1" x14ac:dyDescent="0.3"/>
    <row r="127" spans="2:30" ht="15" customHeight="1" x14ac:dyDescent="0.25">
      <c r="B127" s="598" t="s">
        <v>1376</v>
      </c>
      <c r="C127" s="698"/>
      <c r="D127" s="698"/>
      <c r="E127" s="698"/>
      <c r="F127" s="698"/>
      <c r="G127" s="698"/>
      <c r="H127" s="698"/>
      <c r="I127" s="698"/>
      <c r="J127" s="698"/>
      <c r="K127" s="698"/>
      <c r="L127" s="698"/>
      <c r="M127" s="698"/>
      <c r="N127" s="698"/>
      <c r="O127" s="698"/>
      <c r="P127" s="698"/>
      <c r="Q127" s="698"/>
      <c r="R127" s="698"/>
      <c r="S127" s="698"/>
      <c r="T127" s="698"/>
      <c r="U127" s="599"/>
      <c r="V127" s="598" t="s">
        <v>183</v>
      </c>
      <c r="W127" s="698"/>
      <c r="X127" s="599"/>
      <c r="Y127" s="475" t="s">
        <v>181</v>
      </c>
      <c r="Z127" s="380"/>
      <c r="AA127" s="437"/>
      <c r="AB127" s="698" t="s">
        <v>180</v>
      </c>
      <c r="AC127" s="698"/>
      <c r="AD127" s="599"/>
    </row>
    <row r="128" spans="2:30" ht="15" customHeight="1" thickBot="1" x14ac:dyDescent="0.3">
      <c r="B128" s="600"/>
      <c r="C128" s="699"/>
      <c r="D128" s="699"/>
      <c r="E128" s="699"/>
      <c r="F128" s="699"/>
      <c r="G128" s="699"/>
      <c r="H128" s="699"/>
      <c r="I128" s="699"/>
      <c r="J128" s="699"/>
      <c r="K128" s="699"/>
      <c r="L128" s="699"/>
      <c r="M128" s="699"/>
      <c r="N128" s="699"/>
      <c r="O128" s="699"/>
      <c r="P128" s="699"/>
      <c r="Q128" s="699"/>
      <c r="R128" s="699"/>
      <c r="S128" s="699"/>
      <c r="T128" s="699"/>
      <c r="U128" s="601"/>
      <c r="V128" s="602"/>
      <c r="W128" s="700"/>
      <c r="X128" s="603"/>
      <c r="Y128" s="478"/>
      <c r="Z128" s="386"/>
      <c r="AA128" s="479"/>
      <c r="AB128" s="700"/>
      <c r="AC128" s="700"/>
      <c r="AD128" s="603"/>
    </row>
    <row r="129" spans="2:31" ht="15" customHeight="1" thickBot="1" x14ac:dyDescent="0.3">
      <c r="B129" s="1591" t="s">
        <v>1377</v>
      </c>
      <c r="C129" s="890"/>
      <c r="D129" s="890"/>
      <c r="E129" s="890"/>
      <c r="F129" s="890"/>
      <c r="G129" s="890"/>
      <c r="H129" s="890"/>
      <c r="I129" s="890"/>
      <c r="J129" s="890"/>
      <c r="K129" s="890"/>
      <c r="L129" s="890"/>
      <c r="M129" s="890"/>
      <c r="N129" s="890"/>
      <c r="O129" s="890"/>
      <c r="P129" s="890"/>
      <c r="Q129" s="890"/>
      <c r="R129" s="890"/>
      <c r="S129" s="890"/>
      <c r="T129" s="890"/>
      <c r="U129" s="1592"/>
      <c r="V129" s="1575"/>
      <c r="W129" s="1576"/>
      <c r="X129" s="1577"/>
      <c r="Y129" s="1578">
        <v>1</v>
      </c>
      <c r="Z129" s="1579"/>
      <c r="AA129" s="1580"/>
      <c r="AB129" s="1581">
        <f>IF(V129="YES",Y129,0)</f>
        <v>0</v>
      </c>
      <c r="AC129" s="1582"/>
      <c r="AD129" s="1583"/>
    </row>
    <row r="130" spans="2:31" ht="15" customHeight="1" thickTop="1" thickBot="1" x14ac:dyDescent="0.3">
      <c r="B130" s="1584" t="s">
        <v>200</v>
      </c>
      <c r="C130" s="1585"/>
      <c r="D130" s="1585"/>
      <c r="E130" s="1585"/>
      <c r="F130" s="1585"/>
      <c r="G130" s="1585"/>
      <c r="H130" s="1585"/>
      <c r="I130" s="1585"/>
      <c r="J130" s="1585"/>
      <c r="K130" s="1585"/>
      <c r="L130" s="1585"/>
      <c r="M130" s="1585"/>
      <c r="N130" s="1585"/>
      <c r="O130" s="1585"/>
      <c r="P130" s="1585"/>
      <c r="Q130" s="1585"/>
      <c r="R130" s="1585"/>
      <c r="S130" s="1585"/>
      <c r="T130" s="1585"/>
      <c r="U130" s="1586"/>
      <c r="V130" s="1587"/>
      <c r="W130" s="1588"/>
      <c r="X130" s="1589"/>
      <c r="Y130" s="1590">
        <v>1</v>
      </c>
      <c r="Z130" s="967"/>
      <c r="AA130" s="968"/>
      <c r="AB130" s="1590">
        <f>AB129</f>
        <v>0</v>
      </c>
      <c r="AC130" s="967"/>
      <c r="AD130" s="968"/>
    </row>
    <row r="131" spans="2:31" ht="14.25" customHeight="1" x14ac:dyDescent="0.25">
      <c r="B131" s="598" t="s">
        <v>1378</v>
      </c>
      <c r="C131" s="698"/>
      <c r="D131" s="698"/>
      <c r="E131" s="698"/>
      <c r="F131" s="698"/>
      <c r="G131" s="698"/>
      <c r="H131" s="698"/>
      <c r="I131" s="698"/>
      <c r="J131" s="698"/>
      <c r="K131" s="698"/>
      <c r="L131" s="698"/>
      <c r="M131" s="698"/>
      <c r="N131" s="698"/>
      <c r="O131" s="698"/>
      <c r="P131" s="698"/>
      <c r="Q131" s="698"/>
      <c r="R131" s="698"/>
      <c r="S131" s="698"/>
      <c r="T131" s="698"/>
      <c r="U131" s="599"/>
      <c r="V131" s="598" t="s">
        <v>183</v>
      </c>
      <c r="W131" s="698"/>
      <c r="X131" s="599"/>
      <c r="Y131" s="475" t="s">
        <v>181</v>
      </c>
      <c r="Z131" s="380"/>
      <c r="AA131" s="437"/>
      <c r="AB131" s="698" t="s">
        <v>180</v>
      </c>
      <c r="AC131" s="698"/>
      <c r="AD131" s="599"/>
    </row>
    <row r="132" spans="2:31" ht="15" customHeight="1" x14ac:dyDescent="0.25">
      <c r="B132" s="600"/>
      <c r="C132" s="699"/>
      <c r="D132" s="699"/>
      <c r="E132" s="699"/>
      <c r="F132" s="699"/>
      <c r="G132" s="699"/>
      <c r="H132" s="699"/>
      <c r="I132" s="699"/>
      <c r="J132" s="699"/>
      <c r="K132" s="699"/>
      <c r="L132" s="699"/>
      <c r="M132" s="699"/>
      <c r="N132" s="699"/>
      <c r="O132" s="699"/>
      <c r="P132" s="699"/>
      <c r="Q132" s="699"/>
      <c r="R132" s="699"/>
      <c r="S132" s="699"/>
      <c r="T132" s="699"/>
      <c r="U132" s="601"/>
      <c r="V132" s="600"/>
      <c r="W132" s="699"/>
      <c r="X132" s="601"/>
      <c r="Y132" s="476"/>
      <c r="Z132" s="383"/>
      <c r="AA132" s="477"/>
      <c r="AB132" s="699"/>
      <c r="AC132" s="699"/>
      <c r="AD132" s="601"/>
    </row>
    <row r="133" spans="2:31" ht="15" customHeight="1" x14ac:dyDescent="0.25">
      <c r="B133" s="925" t="s">
        <v>1380</v>
      </c>
      <c r="C133" s="926"/>
      <c r="D133" s="926"/>
      <c r="E133" s="926"/>
      <c r="F133" s="926"/>
      <c r="G133" s="926"/>
      <c r="H133" s="926"/>
      <c r="I133" s="926"/>
      <c r="J133" s="926"/>
      <c r="K133" s="926"/>
      <c r="L133" s="926"/>
      <c r="M133" s="926"/>
      <c r="N133" s="926"/>
      <c r="O133" s="926"/>
      <c r="P133" s="926"/>
      <c r="Q133" s="926"/>
      <c r="R133" s="926"/>
      <c r="S133" s="926"/>
      <c r="T133" s="926"/>
      <c r="U133" s="926"/>
      <c r="V133" s="1153"/>
      <c r="W133" s="1153"/>
      <c r="X133" s="1153"/>
      <c r="Y133" s="1211">
        <v>2</v>
      </c>
      <c r="Z133" s="1211"/>
      <c r="AA133" s="1211"/>
      <c r="AB133" s="1157">
        <f>IF(V133="YES",Y133,0)</f>
        <v>0</v>
      </c>
      <c r="AC133" s="1157"/>
      <c r="AD133" s="1206"/>
      <c r="AE133" s="81"/>
    </row>
    <row r="134" spans="2:31" ht="15" customHeight="1" thickBot="1" x14ac:dyDescent="0.3">
      <c r="B134" s="928" t="s">
        <v>1379</v>
      </c>
      <c r="C134" s="929"/>
      <c r="D134" s="929"/>
      <c r="E134" s="929"/>
      <c r="F134" s="929"/>
      <c r="G134" s="929"/>
      <c r="H134" s="929"/>
      <c r="I134" s="929"/>
      <c r="J134" s="929"/>
      <c r="K134" s="929"/>
      <c r="L134" s="929"/>
      <c r="M134" s="929"/>
      <c r="N134" s="929"/>
      <c r="O134" s="929"/>
      <c r="P134" s="929"/>
      <c r="Q134" s="929"/>
      <c r="R134" s="929"/>
      <c r="S134" s="929"/>
      <c r="T134" s="929"/>
      <c r="U134" s="929"/>
      <c r="V134" s="1154"/>
      <c r="W134" s="1154"/>
      <c r="X134" s="1154"/>
      <c r="Y134" s="1156">
        <v>3</v>
      </c>
      <c r="Z134" s="1156"/>
      <c r="AA134" s="1156"/>
      <c r="AB134" s="1158">
        <f>IF(V134="YES",Y134,0)</f>
        <v>0</v>
      </c>
      <c r="AC134" s="1158"/>
      <c r="AD134" s="1255"/>
    </row>
    <row r="135" spans="2:31" ht="15" customHeight="1" thickTop="1" thickBot="1" x14ac:dyDescent="0.3">
      <c r="B135" s="1593" t="s">
        <v>200</v>
      </c>
      <c r="C135" s="1594"/>
      <c r="D135" s="1594"/>
      <c r="E135" s="1594"/>
      <c r="F135" s="1594"/>
      <c r="G135" s="1594"/>
      <c r="H135" s="1594"/>
      <c r="I135" s="1594"/>
      <c r="J135" s="1594"/>
      <c r="K135" s="1594"/>
      <c r="L135" s="1594"/>
      <c r="M135" s="1594"/>
      <c r="N135" s="1594"/>
      <c r="O135" s="1594"/>
      <c r="P135" s="1594"/>
      <c r="Q135" s="1594"/>
      <c r="R135" s="1594"/>
      <c r="S135" s="1594"/>
      <c r="T135" s="1594"/>
      <c r="U135" s="1594"/>
      <c r="V135" s="1595"/>
      <c r="W135" s="1595"/>
      <c r="X135" s="1595"/>
      <c r="Y135" s="1198">
        <v>3</v>
      </c>
      <c r="Z135" s="1198"/>
      <c r="AA135" s="1198"/>
      <c r="AB135" s="1198">
        <f>MAX(AB133:AD134)</f>
        <v>0</v>
      </c>
      <c r="AC135" s="1198"/>
      <c r="AD135" s="1199"/>
    </row>
    <row r="136" spans="2:31" ht="15" customHeight="1" thickTop="1" thickBot="1" x14ac:dyDescent="0.3">
      <c r="B136" s="1596" t="s">
        <v>119</v>
      </c>
      <c r="C136" s="1597"/>
      <c r="D136" s="1597"/>
      <c r="E136" s="1597"/>
      <c r="F136" s="1597"/>
      <c r="G136" s="1597"/>
      <c r="H136" s="1597"/>
      <c r="I136" s="1597"/>
      <c r="J136" s="1597"/>
      <c r="K136" s="1597"/>
      <c r="L136" s="1597"/>
      <c r="M136" s="1597"/>
      <c r="N136" s="1597"/>
      <c r="O136" s="1597"/>
      <c r="P136" s="1597"/>
      <c r="Q136" s="1597"/>
      <c r="R136" s="1597"/>
      <c r="S136" s="1597"/>
      <c r="T136" s="1597"/>
      <c r="U136" s="1597"/>
      <c r="V136" s="1598"/>
      <c r="W136" s="1598"/>
      <c r="X136" s="1598"/>
      <c r="Y136" s="583">
        <v>4</v>
      </c>
      <c r="Z136" s="583"/>
      <c r="AA136" s="583"/>
      <c r="AB136" s="583">
        <f>SUM(AB135,AB130)</f>
        <v>0</v>
      </c>
      <c r="AC136" s="583"/>
      <c r="AD136" s="660"/>
    </row>
    <row r="137" spans="2:31" ht="15" customHeight="1" x14ac:dyDescent="0.25"/>
    <row r="138" spans="2:31" ht="15" customHeight="1" x14ac:dyDescent="0.25">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row>
    <row r="139" spans="2:31" ht="15" customHeight="1" x14ac:dyDescent="0.25">
      <c r="B139" s="134" t="s">
        <v>1384</v>
      </c>
      <c r="C139" s="134"/>
      <c r="D139" s="134"/>
      <c r="E139" s="134"/>
      <c r="F139" s="134"/>
      <c r="G139" s="134"/>
      <c r="H139" s="134"/>
      <c r="I139" s="134"/>
      <c r="J139" s="134"/>
      <c r="K139" s="134"/>
      <c r="L139" s="134"/>
      <c r="M139" s="134"/>
      <c r="N139" s="134"/>
      <c r="O139" s="134"/>
      <c r="P139" s="134"/>
      <c r="Q139" s="134"/>
      <c r="R139" s="80"/>
      <c r="S139" s="1599"/>
      <c r="T139" s="1600"/>
      <c r="U139" s="1600"/>
      <c r="V139" s="1600"/>
      <c r="W139" s="1600"/>
      <c r="X139" s="1600"/>
      <c r="Y139" s="1600"/>
      <c r="Z139" s="1600"/>
      <c r="AA139" s="1600"/>
      <c r="AB139" s="1600"/>
      <c r="AC139" s="1600"/>
      <c r="AD139" s="1601"/>
    </row>
    <row r="140" spans="2:31" ht="15" customHeight="1" x14ac:dyDescent="0.25">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row>
    <row r="141" spans="2:31" ht="15" customHeight="1" x14ac:dyDescent="0.25">
      <c r="B141" s="129" t="s">
        <v>1385</v>
      </c>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6"/>
      <c r="AC141" s="127"/>
      <c r="AD141" s="128"/>
    </row>
    <row r="142" spans="2:31" ht="15" customHeight="1" x14ac:dyDescent="0.25">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8"/>
      <c r="AC142" s="1298"/>
      <c r="AD142" s="1298"/>
    </row>
    <row r="143" spans="2:31" ht="15" customHeight="1" x14ac:dyDescent="0.25"/>
    <row r="144" spans="2:31" ht="15" customHeight="1" x14ac:dyDescent="0.25">
      <c r="B144" s="129" t="s">
        <v>1386</v>
      </c>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6"/>
      <c r="AC144" s="127"/>
      <c r="AD144" s="128"/>
    </row>
    <row r="145" spans="2:30" ht="15" customHeight="1" x14ac:dyDescent="0.25">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8"/>
      <c r="AC145" s="1298"/>
      <c r="AD145" s="1298"/>
    </row>
    <row r="146" spans="2:30" ht="15" customHeight="1" x14ac:dyDescent="0.25">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row>
    <row r="147" spans="2:30" ht="15" customHeight="1" x14ac:dyDescent="0.25">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row>
    <row r="148" spans="2:30" ht="15" customHeight="1" x14ac:dyDescent="0.25"/>
    <row r="149" spans="2:30" ht="15" customHeight="1" x14ac:dyDescent="0.25"/>
    <row r="150" spans="2:30" ht="15" customHeight="1" x14ac:dyDescent="0.25"/>
    <row r="151" spans="2:30" ht="15" customHeight="1" x14ac:dyDescent="0.25"/>
    <row r="152" spans="2:30" ht="15" customHeight="1" x14ac:dyDescent="0.25"/>
    <row r="153" spans="2:30" ht="15" customHeight="1" x14ac:dyDescent="0.25"/>
    <row r="154" spans="2:30" ht="15" customHeight="1" x14ac:dyDescent="0.25"/>
    <row r="155" spans="2:30" ht="15" customHeight="1" x14ac:dyDescent="0.25"/>
    <row r="156" spans="2:30" ht="15" customHeight="1" x14ac:dyDescent="0.25"/>
    <row r="157" spans="2:30" ht="15" customHeight="1" x14ac:dyDescent="0.25"/>
    <row r="158" spans="2:30" ht="15" customHeight="1" x14ac:dyDescent="0.25"/>
    <row r="159" spans="2:30" ht="15" customHeight="1" x14ac:dyDescent="0.25"/>
    <row r="160" spans="2:30" ht="15" customHeight="1" x14ac:dyDescent="0.25"/>
    <row r="163" ht="15" customHeight="1" x14ac:dyDescent="0.25"/>
    <row r="164" ht="15" customHeight="1" x14ac:dyDescent="0.25"/>
    <row r="168" ht="15" customHeight="1" x14ac:dyDescent="0.25"/>
    <row r="169" ht="15" customHeight="1" x14ac:dyDescent="0.25"/>
    <row r="226" ht="15" customHeight="1" x14ac:dyDescent="0.25"/>
  </sheetData>
  <sheetProtection algorithmName="SHA-512" hashValue="25S8GiQwdGQ8yyMcdlwESPZmpjsVxxDyrg0HJAgOjrh4NcxXB5r2EnCNAmk+07A8bwTMFSrn1cHKzyT3s6wqfg==" saltValue="3CqTwbmxWDtAcibi7l2Z/g==" spinCount="100000" sheet="1" selectLockedCells="1"/>
  <mergeCells count="301">
    <mergeCell ref="B135:U135"/>
    <mergeCell ref="V135:X135"/>
    <mergeCell ref="Y135:AA135"/>
    <mergeCell ref="AB135:AD135"/>
    <mergeCell ref="B136:U136"/>
    <mergeCell ref="V136:X136"/>
    <mergeCell ref="Y136:AA136"/>
    <mergeCell ref="AB136:AD136"/>
    <mergeCell ref="AB145:AD145"/>
    <mergeCell ref="AB142:AD142"/>
    <mergeCell ref="B141:AA142"/>
    <mergeCell ref="AB141:AD141"/>
    <mergeCell ref="B144:AA145"/>
    <mergeCell ref="AB144:AD144"/>
    <mergeCell ref="B139:Q139"/>
    <mergeCell ref="S139:AD139"/>
    <mergeCell ref="V129:X129"/>
    <mergeCell ref="Y129:AA129"/>
    <mergeCell ref="AB129:AD129"/>
    <mergeCell ref="B130:U130"/>
    <mergeCell ref="V130:X130"/>
    <mergeCell ref="Y130:AA130"/>
    <mergeCell ref="AB130:AD130"/>
    <mergeCell ref="B134:U134"/>
    <mergeCell ref="V134:X134"/>
    <mergeCell ref="Y134:AA134"/>
    <mergeCell ref="AB134:AD134"/>
    <mergeCell ref="B131:U132"/>
    <mergeCell ref="V131:X132"/>
    <mergeCell ref="Y131:AA132"/>
    <mergeCell ref="AB131:AD132"/>
    <mergeCell ref="B133:U133"/>
    <mergeCell ref="V133:X133"/>
    <mergeCell ref="Y133:AA133"/>
    <mergeCell ref="AB133:AD133"/>
    <mergeCell ref="B129:U129"/>
    <mergeCell ref="B125:U125"/>
    <mergeCell ref="V125:AC125"/>
    <mergeCell ref="B127:U128"/>
    <mergeCell ref="V127:X128"/>
    <mergeCell ref="Y127:AA128"/>
    <mergeCell ref="AB127:AD128"/>
    <mergeCell ref="Y34:AA35"/>
    <mergeCell ref="AB34:AD35"/>
    <mergeCell ref="V37:AC37"/>
    <mergeCell ref="S42:U43"/>
    <mergeCell ref="Y42:AA43"/>
    <mergeCell ref="AB42:AD43"/>
    <mergeCell ref="B37:U37"/>
    <mergeCell ref="S34:U35"/>
    <mergeCell ref="B39:AD39"/>
    <mergeCell ref="B40:AD40"/>
    <mergeCell ref="B34:R35"/>
    <mergeCell ref="V34:X35"/>
    <mergeCell ref="B42:R43"/>
    <mergeCell ref="V42:X43"/>
    <mergeCell ref="AB70:AD70"/>
    <mergeCell ref="V76:X77"/>
    <mergeCell ref="V71:X72"/>
    <mergeCell ref="B83:U83"/>
    <mergeCell ref="AB78:AD78"/>
    <mergeCell ref="Y79:AA79"/>
    <mergeCell ref="AB79:AD79"/>
    <mergeCell ref="Y81:AA82"/>
    <mergeCell ref="AB81:AD82"/>
    <mergeCell ref="Y83:AA83"/>
    <mergeCell ref="AB83:AD83"/>
    <mergeCell ref="V83:X83"/>
    <mergeCell ref="V78:X78"/>
    <mergeCell ref="Y80:AA80"/>
    <mergeCell ref="AB80:AD80"/>
    <mergeCell ref="B30:AD30"/>
    <mergeCell ref="B32:R33"/>
    <mergeCell ref="V32:X33"/>
    <mergeCell ref="B28:U28"/>
    <mergeCell ref="V28:AC28"/>
    <mergeCell ref="S32:U33"/>
    <mergeCell ref="Y32:AA33"/>
    <mergeCell ref="AB32:AD33"/>
    <mergeCell ref="Y75:AA75"/>
    <mergeCell ref="AB75:AD75"/>
    <mergeCell ref="AB71:AD72"/>
    <mergeCell ref="Y73:AA74"/>
    <mergeCell ref="AB73:AD74"/>
    <mergeCell ref="V73:X74"/>
    <mergeCell ref="V75:X75"/>
    <mergeCell ref="Y20:AA21"/>
    <mergeCell ref="Y22:AA23"/>
    <mergeCell ref="B24:R25"/>
    <mergeCell ref="S24:U25"/>
    <mergeCell ref="V24:X25"/>
    <mergeCell ref="Y24:AA25"/>
    <mergeCell ref="AB24:AD25"/>
    <mergeCell ref="B13:U13"/>
    <mergeCell ref="V13:AC13"/>
    <mergeCell ref="AB18:AD19"/>
    <mergeCell ref="Y18:AA19"/>
    <mergeCell ref="S18:U19"/>
    <mergeCell ref="AB20:AD21"/>
    <mergeCell ref="AB22:AD23"/>
    <mergeCell ref="B58:AD58"/>
    <mergeCell ref="V60:X61"/>
    <mergeCell ref="B60:L61"/>
    <mergeCell ref="B56:U56"/>
    <mergeCell ref="V56:AC56"/>
    <mergeCell ref="AB60:AD61"/>
    <mergeCell ref="V54:X54"/>
    <mergeCell ref="B2:U2"/>
    <mergeCell ref="V2:AC2"/>
    <mergeCell ref="B15:AD15"/>
    <mergeCell ref="B16:AD16"/>
    <mergeCell ref="B18:R19"/>
    <mergeCell ref="B20:R21"/>
    <mergeCell ref="B22:R23"/>
    <mergeCell ref="B26:R26"/>
    <mergeCell ref="V18:X19"/>
    <mergeCell ref="V20:X21"/>
    <mergeCell ref="V22:X23"/>
    <mergeCell ref="V26:X26"/>
    <mergeCell ref="Y26:AA26"/>
    <mergeCell ref="AB26:AD26"/>
    <mergeCell ref="S26:U26"/>
    <mergeCell ref="S20:U21"/>
    <mergeCell ref="S22:U23"/>
    <mergeCell ref="AB67:AD68"/>
    <mergeCell ref="B69:U69"/>
    <mergeCell ref="V69:X69"/>
    <mergeCell ref="Y69:AA69"/>
    <mergeCell ref="AB69:AD69"/>
    <mergeCell ref="B70:U70"/>
    <mergeCell ref="V70:X70"/>
    <mergeCell ref="Y70:AA70"/>
    <mergeCell ref="S54:U54"/>
    <mergeCell ref="Y54:AA54"/>
    <mergeCell ref="B67:U68"/>
    <mergeCell ref="V67:X68"/>
    <mergeCell ref="Y67:AA68"/>
    <mergeCell ref="B65:U65"/>
    <mergeCell ref="V65:AC65"/>
    <mergeCell ref="AB54:AD54"/>
    <mergeCell ref="B62:L63"/>
    <mergeCell ref="M62:O63"/>
    <mergeCell ref="P62:R63"/>
    <mergeCell ref="S62:U63"/>
    <mergeCell ref="V62:X63"/>
    <mergeCell ref="Y62:AA63"/>
    <mergeCell ref="AB62:AD63"/>
    <mergeCell ref="B54:R54"/>
    <mergeCell ref="Y71:AA72"/>
    <mergeCell ref="Y93:AA96"/>
    <mergeCell ref="B93:T96"/>
    <mergeCell ref="AB76:AD77"/>
    <mergeCell ref="Y78:AA78"/>
    <mergeCell ref="U93:X96"/>
    <mergeCell ref="I101:K101"/>
    <mergeCell ref="I102:K102"/>
    <mergeCell ref="I103:K103"/>
    <mergeCell ref="B103:H103"/>
    <mergeCell ref="B101:H101"/>
    <mergeCell ref="B102:H102"/>
    <mergeCell ref="V79:X79"/>
    <mergeCell ref="V81:X82"/>
    <mergeCell ref="B71:U72"/>
    <mergeCell ref="B75:U75"/>
    <mergeCell ref="B76:U77"/>
    <mergeCell ref="B78:U78"/>
    <mergeCell ref="B79:U79"/>
    <mergeCell ref="B81:U82"/>
    <mergeCell ref="B73:U74"/>
    <mergeCell ref="B80:U80"/>
    <mergeCell ref="V80:X80"/>
    <mergeCell ref="Y76:AA77"/>
    <mergeCell ref="AB86:AD86"/>
    <mergeCell ref="B86:U86"/>
    <mergeCell ref="B84:U84"/>
    <mergeCell ref="V84:X84"/>
    <mergeCell ref="U90:X92"/>
    <mergeCell ref="B90:T92"/>
    <mergeCell ref="AB93:AD96"/>
    <mergeCell ref="B98:H99"/>
    <mergeCell ref="I100:K100"/>
    <mergeCell ref="I98:K99"/>
    <mergeCell ref="B100:H100"/>
    <mergeCell ref="Y90:AA92"/>
    <mergeCell ref="AB90:AD92"/>
    <mergeCell ref="B85:U85"/>
    <mergeCell ref="V85:X85"/>
    <mergeCell ref="Y85:AA85"/>
    <mergeCell ref="AB85:AD85"/>
    <mergeCell ref="B122:U122"/>
    <mergeCell ref="V113:X113"/>
    <mergeCell ref="V119:X119"/>
    <mergeCell ref="V122:X122"/>
    <mergeCell ref="B123:U123"/>
    <mergeCell ref="Y122:AA122"/>
    <mergeCell ref="B113:U113"/>
    <mergeCell ref="V86:X86"/>
    <mergeCell ref="Y86:AA86"/>
    <mergeCell ref="Y110:AA110"/>
    <mergeCell ref="Y111:AA111"/>
    <mergeCell ref="V105:AC105"/>
    <mergeCell ref="V107:X108"/>
    <mergeCell ref="Y107:AA108"/>
    <mergeCell ref="AB107:AD108"/>
    <mergeCell ref="V109:X109"/>
    <mergeCell ref="B147:AD147"/>
    <mergeCell ref="AB119:AD119"/>
    <mergeCell ref="AB122:AD122"/>
    <mergeCell ref="AB123:AD123"/>
    <mergeCell ref="AB113:AD113"/>
    <mergeCell ref="AB114:AD114"/>
    <mergeCell ref="AB115:AD115"/>
    <mergeCell ref="AB116:AD116"/>
    <mergeCell ref="AB117:AD117"/>
    <mergeCell ref="AB118:AD118"/>
    <mergeCell ref="Y117:AA117"/>
    <mergeCell ref="Y118:AA118"/>
    <mergeCell ref="Y119:AA119"/>
    <mergeCell ref="V114:X114"/>
    <mergeCell ref="B114:U114"/>
    <mergeCell ref="B115:U115"/>
    <mergeCell ref="B116:U116"/>
    <mergeCell ref="Y123:AA123"/>
    <mergeCell ref="V123:X123"/>
    <mergeCell ref="Y112:AA112"/>
    <mergeCell ref="Y113:AA113"/>
    <mergeCell ref="Y114:AA114"/>
    <mergeCell ref="Y115:AA115"/>
    <mergeCell ref="Y116:AA116"/>
    <mergeCell ref="V115:X115"/>
    <mergeCell ref="V116:X116"/>
    <mergeCell ref="V117:X117"/>
    <mergeCell ref="V118:X118"/>
    <mergeCell ref="V112:X112"/>
    <mergeCell ref="AB110:AD110"/>
    <mergeCell ref="AB111:AD111"/>
    <mergeCell ref="AB112:AD112"/>
    <mergeCell ref="B44:R46"/>
    <mergeCell ref="B47:R49"/>
    <mergeCell ref="B52:R53"/>
    <mergeCell ref="B50:R50"/>
    <mergeCell ref="S44:U46"/>
    <mergeCell ref="S52:U53"/>
    <mergeCell ref="B51:R51"/>
    <mergeCell ref="Y52:AA53"/>
    <mergeCell ref="AB44:AD46"/>
    <mergeCell ref="AB51:AD51"/>
    <mergeCell ref="AB52:AD53"/>
    <mergeCell ref="S51:U51"/>
    <mergeCell ref="AB47:AD49"/>
    <mergeCell ref="AB50:AD50"/>
    <mergeCell ref="V44:X46"/>
    <mergeCell ref="V47:X49"/>
    <mergeCell ref="V50:X50"/>
    <mergeCell ref="Y44:AA46"/>
    <mergeCell ref="Y51:AA51"/>
    <mergeCell ref="Y50:AA50"/>
    <mergeCell ref="Y109:AA109"/>
    <mergeCell ref="S47:U49"/>
    <mergeCell ref="S50:U50"/>
    <mergeCell ref="Y47:AA49"/>
    <mergeCell ref="B117:U117"/>
    <mergeCell ref="B119:U119"/>
    <mergeCell ref="Y60:AA61"/>
    <mergeCell ref="S60:U61"/>
    <mergeCell ref="P60:R61"/>
    <mergeCell ref="M60:O61"/>
    <mergeCell ref="B111:U111"/>
    <mergeCell ref="V51:X51"/>
    <mergeCell ref="V52:X53"/>
    <mergeCell ref="B107:U108"/>
    <mergeCell ref="V110:X110"/>
    <mergeCell ref="V111:X111"/>
    <mergeCell ref="B109:U109"/>
    <mergeCell ref="B110:U110"/>
    <mergeCell ref="B112:U112"/>
    <mergeCell ref="B105:U105"/>
    <mergeCell ref="B88:U88"/>
    <mergeCell ref="V88:AC88"/>
    <mergeCell ref="Y84:AA84"/>
    <mergeCell ref="AB84:AD84"/>
    <mergeCell ref="AB109:AD109"/>
    <mergeCell ref="B118:U118"/>
    <mergeCell ref="B121:U121"/>
    <mergeCell ref="V121:X121"/>
    <mergeCell ref="Y121:AA121"/>
    <mergeCell ref="AB121:AD121"/>
    <mergeCell ref="B120:U120"/>
    <mergeCell ref="V120:X120"/>
    <mergeCell ref="Y120:AA120"/>
    <mergeCell ref="AB120:AD120"/>
    <mergeCell ref="B9:AD11"/>
    <mergeCell ref="B6:G6"/>
    <mergeCell ref="K6:S6"/>
    <mergeCell ref="V6:AB6"/>
    <mergeCell ref="H6:I6"/>
    <mergeCell ref="T6:U6"/>
    <mergeCell ref="AC6:AD6"/>
    <mergeCell ref="B4:AD5"/>
    <mergeCell ref="H7:I7"/>
    <mergeCell ref="T7:U7"/>
  </mergeCells>
  <conditionalFormatting sqref="V26:X26 V34:X35 V54:X54 V62:X63">
    <cfRule type="containsText" dxfId="63" priority="3" operator="containsText" text="NO">
      <formula>NOT(ISERROR(SEARCH("NO",V26)))</formula>
    </cfRule>
    <cfRule type="containsText" dxfId="62" priority="4" operator="containsText" text="YES">
      <formula>NOT(ISERROR(SEARCH("YES",V26)))</formula>
    </cfRule>
  </conditionalFormatting>
  <conditionalFormatting sqref="B13:AD26">
    <cfRule type="expression" dxfId="61" priority="2">
      <formula>$H$7&gt;=0.5</formula>
    </cfRule>
  </conditionalFormatting>
  <conditionalFormatting sqref="B37:AD54">
    <cfRule type="expression" dxfId="60" priority="1">
      <formula>$T$7&gt;=0.5</formula>
    </cfRule>
  </conditionalFormatting>
  <dataValidations count="3">
    <dataValidation type="list" showInputMessage="1" showErrorMessage="1" sqref="U93:X96" xr:uid="{00000000-0002-0000-0A00-000000000000}">
      <formula1>"2,3,4,5"</formula1>
    </dataValidation>
    <dataValidation type="list" allowBlank="1" showInputMessage="1" showErrorMessage="1" sqref="V129:X129 V133:X134" xr:uid="{CF3FF881-6A97-45E1-9CDE-3ECE81367BC2}">
      <formula1>"YES,NO"</formula1>
    </dataValidation>
    <dataValidation type="list" allowBlank="1" showInputMessage="1" showErrorMessage="1" sqref="AB141:AD141 AB144:AD144" xr:uid="{0007E24D-3268-4A36-B6FF-8138246906E6}">
      <formula1>"YES,NO,N/A"</formula1>
    </dataValidation>
  </dataValidations>
  <printOptions horizontalCentered="1"/>
  <pageMargins left="0.5" right="0.5" top="0.5" bottom="0.5" header="0.3" footer="0.3"/>
  <pageSetup scale="93" fitToHeight="0" orientation="portrait" r:id="rId1"/>
  <headerFooter>
    <oddFooter>&amp;C&amp;P</oddFooter>
  </headerFooter>
  <rowBreaks count="1" manualBreakCount="1">
    <brk id="55" max="31" man="1"/>
  </rowBreaks>
  <colBreaks count="1" manualBreakCount="1">
    <brk id="1" max="138"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Validation!$E$2:$E$3</xm:f>
          </x14:formula1>
          <xm:sqref>V26:X26 V109:V122 V54:X54 V62:X63 S34:X35 S20:U25 W109:X120 W122:X122 W81:X84 S44:U53 W69:X79 V69:V85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E104"/>
  <sheetViews>
    <sheetView showGridLines="0" topLeftCell="A19" zoomScaleNormal="100" workbookViewId="0">
      <selection activeCell="B55" sqref="B55:R55"/>
    </sheetView>
  </sheetViews>
  <sheetFormatPr defaultColWidth="0" defaultRowHeight="15" customHeight="1" zeroHeight="1" x14ac:dyDescent="0.25"/>
  <cols>
    <col min="1" max="31" width="3.28515625" style="14" customWidth="1"/>
    <col min="32" max="16384" width="9.140625" style="14" hidden="1"/>
  </cols>
  <sheetData>
    <row r="1" spans="2:30" ht="15" customHeight="1" x14ac:dyDescent="0.25"/>
    <row r="2" spans="2:30" ht="15" customHeight="1" x14ac:dyDescent="0.25">
      <c r="B2" s="180" t="s">
        <v>857</v>
      </c>
      <c r="C2" s="180"/>
      <c r="D2" s="180"/>
      <c r="E2" s="180"/>
      <c r="F2" s="180"/>
      <c r="G2" s="180"/>
      <c r="H2" s="180"/>
      <c r="I2" s="180"/>
      <c r="J2" s="180"/>
      <c r="K2" s="180"/>
      <c r="L2" s="180"/>
      <c r="M2" s="180"/>
      <c r="N2" s="180"/>
      <c r="O2" s="180"/>
      <c r="P2" s="180"/>
      <c r="Q2" s="180"/>
      <c r="R2" s="180"/>
      <c r="S2" s="180"/>
      <c r="T2" s="180"/>
      <c r="U2" s="180"/>
      <c r="V2" s="180" t="s">
        <v>101</v>
      </c>
      <c r="W2" s="180"/>
      <c r="X2" s="180"/>
      <c r="Y2" s="180"/>
      <c r="Z2" s="180"/>
      <c r="AA2" s="180"/>
      <c r="AB2" s="180"/>
      <c r="AC2" s="180"/>
      <c r="AD2" s="34">
        <f>SUM(AD4,AD47)</f>
        <v>8</v>
      </c>
    </row>
    <row r="3" spans="2:30" ht="15" customHeight="1" thickBot="1" x14ac:dyDescent="0.3"/>
    <row r="4" spans="2:30" ht="15" customHeight="1" thickBot="1" x14ac:dyDescent="0.3">
      <c r="B4" s="172" t="s">
        <v>201</v>
      </c>
      <c r="C4" s="172"/>
      <c r="D4" s="172"/>
      <c r="E4" s="172"/>
      <c r="F4" s="172"/>
      <c r="G4" s="172"/>
      <c r="H4" s="172"/>
      <c r="I4" s="172"/>
      <c r="J4" s="172"/>
      <c r="K4" s="172"/>
      <c r="L4" s="172"/>
      <c r="M4" s="172"/>
      <c r="N4" s="172"/>
      <c r="O4" s="172"/>
      <c r="P4" s="172"/>
      <c r="Q4" s="172"/>
      <c r="R4" s="172"/>
      <c r="S4" s="172"/>
      <c r="T4" s="172"/>
      <c r="U4" s="172"/>
      <c r="V4" s="1162" t="s">
        <v>101</v>
      </c>
      <c r="W4" s="1162"/>
      <c r="X4" s="1162"/>
      <c r="Y4" s="1162"/>
      <c r="Z4" s="1162"/>
      <c r="AA4" s="1162"/>
      <c r="AB4" s="1162"/>
      <c r="AC4" s="1162"/>
      <c r="AD4" s="33">
        <f>Y39</f>
        <v>5</v>
      </c>
    </row>
    <row r="5" spans="2:30" ht="15" customHeight="1" x14ac:dyDescent="0.25"/>
    <row r="6" spans="2:30" ht="15" customHeight="1" x14ac:dyDescent="0.25">
      <c r="B6" s="134" t="s">
        <v>1323</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row>
    <row r="7" spans="2:30" ht="15" customHeight="1" x14ac:dyDescent="0.25"/>
    <row r="8" spans="2:30" ht="15" customHeight="1" x14ac:dyDescent="0.25">
      <c r="B8" s="134" t="s">
        <v>1336</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655"/>
      <c r="AC8" s="1656"/>
      <c r="AD8" s="1657"/>
    </row>
    <row r="9" spans="2:30" ht="15" customHeight="1" x14ac:dyDescent="0.25"/>
    <row r="10" spans="2:30" ht="15" customHeight="1" x14ac:dyDescent="0.25">
      <c r="B10" s="134" t="s">
        <v>1408</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26"/>
      <c r="AC10" s="127"/>
      <c r="AD10" s="128"/>
    </row>
    <row r="11" spans="2:30" ht="15" customHeight="1" x14ac:dyDescent="0.25"/>
    <row r="12" spans="2:30" ht="15" customHeight="1" x14ac:dyDescent="0.25">
      <c r="C12" s="1627" t="s">
        <v>1459</v>
      </c>
      <c r="D12" s="1627"/>
      <c r="E12" s="1627"/>
      <c r="F12" s="1627"/>
      <c r="G12" s="1627"/>
      <c r="H12" s="1627"/>
      <c r="I12" s="1627"/>
      <c r="J12" s="1627"/>
      <c r="K12" s="1627"/>
      <c r="L12" s="1627"/>
      <c r="M12" s="1627"/>
      <c r="N12" s="1627"/>
      <c r="O12" s="1627"/>
      <c r="P12" s="1627"/>
      <c r="Q12" s="1627"/>
      <c r="R12" s="1627"/>
      <c r="S12" s="1627"/>
      <c r="T12" s="1627"/>
      <c r="U12" s="1627"/>
      <c r="V12" s="1627"/>
      <c r="W12" s="1627"/>
      <c r="X12" s="1627"/>
      <c r="Y12" s="1627"/>
      <c r="Z12" s="1627"/>
      <c r="AA12" s="1627"/>
      <c r="AB12" s="94"/>
      <c r="AC12" s="94"/>
      <c r="AD12" s="94"/>
    </row>
    <row r="13" spans="2:30" ht="15" customHeight="1" x14ac:dyDescent="0.25">
      <c r="C13" s="1627"/>
      <c r="D13" s="1627"/>
      <c r="E13" s="1627"/>
      <c r="F13" s="1627"/>
      <c r="G13" s="1627"/>
      <c r="H13" s="1627"/>
      <c r="I13" s="1627"/>
      <c r="J13" s="1627"/>
      <c r="K13" s="1627"/>
      <c r="L13" s="1627"/>
      <c r="M13" s="1627"/>
      <c r="N13" s="1627"/>
      <c r="O13" s="1627"/>
      <c r="P13" s="1627"/>
      <c r="Q13" s="1627"/>
      <c r="R13" s="1627"/>
      <c r="S13" s="1627"/>
      <c r="T13" s="1627"/>
      <c r="U13" s="1627"/>
      <c r="V13" s="1627"/>
      <c r="W13" s="1627"/>
      <c r="X13" s="1627"/>
      <c r="Y13" s="1627"/>
      <c r="Z13" s="1627"/>
      <c r="AA13" s="1627"/>
      <c r="AB13" s="1628"/>
      <c r="AC13" s="1629"/>
      <c r="AD13" s="1630"/>
    </row>
    <row r="14" spans="2:30" ht="15" customHeight="1" x14ac:dyDescent="0.25">
      <c r="C14" s="95"/>
      <c r="D14" s="95"/>
      <c r="E14" s="95"/>
      <c r="F14" s="95"/>
      <c r="G14" s="95"/>
      <c r="H14" s="95"/>
      <c r="I14" s="95"/>
      <c r="J14" s="95"/>
      <c r="K14" s="95"/>
      <c r="L14" s="95"/>
      <c r="M14" s="95"/>
      <c r="N14" s="95"/>
      <c r="O14" s="95"/>
      <c r="P14" s="95"/>
      <c r="Q14" s="95"/>
      <c r="R14" s="95"/>
      <c r="S14" s="95"/>
      <c r="T14" s="95"/>
      <c r="U14" s="95"/>
      <c r="V14" s="95"/>
      <c r="W14" s="99"/>
      <c r="X14" s="99"/>
      <c r="Y14" s="1662" t="s">
        <v>1414</v>
      </c>
      <c r="Z14" s="1663"/>
      <c r="AA14" s="1664"/>
      <c r="AB14" s="1659" t="str">
        <f>IF(AB10="NO","NO",IF(AB13="YES","YES","NO"))</f>
        <v>NO</v>
      </c>
      <c r="AC14" s="1660"/>
      <c r="AD14" s="1661"/>
    </row>
    <row r="15" spans="2:30" ht="15" customHeight="1" x14ac:dyDescent="0.2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row>
    <row r="16" spans="2:30" ht="15" customHeight="1" x14ac:dyDescent="0.25">
      <c r="C16" s="1658" t="s">
        <v>1410</v>
      </c>
      <c r="D16" s="1658"/>
      <c r="E16" s="1658"/>
      <c r="F16" s="1658"/>
      <c r="G16" s="1658"/>
      <c r="H16" s="1658"/>
      <c r="I16" s="1658"/>
      <c r="J16" s="1658"/>
      <c r="K16" s="1658"/>
      <c r="L16" s="1658"/>
      <c r="M16" s="1658"/>
      <c r="N16" s="1658"/>
      <c r="O16" s="1658"/>
      <c r="P16" s="1658"/>
      <c r="Q16" s="1658"/>
      <c r="R16" s="1658"/>
      <c r="S16" s="1658"/>
      <c r="T16" s="1658"/>
      <c r="U16" s="1658"/>
      <c r="V16" s="1658"/>
      <c r="W16" s="1658"/>
      <c r="X16" s="1658"/>
      <c r="Y16" s="1658"/>
      <c r="Z16" s="1658"/>
      <c r="AA16" s="1658"/>
      <c r="AB16" s="94"/>
      <c r="AC16" s="94"/>
      <c r="AD16" s="94"/>
    </row>
    <row r="17" spans="2:30" ht="15" customHeight="1" x14ac:dyDescent="0.25">
      <c r="C17" s="1658"/>
      <c r="D17" s="1658"/>
      <c r="E17" s="1658"/>
      <c r="F17" s="1658"/>
      <c r="G17" s="1658"/>
      <c r="H17" s="1658"/>
      <c r="I17" s="1658"/>
      <c r="J17" s="1658"/>
      <c r="K17" s="1658"/>
      <c r="L17" s="1658"/>
      <c r="M17" s="1658"/>
      <c r="N17" s="1658"/>
      <c r="O17" s="1658"/>
      <c r="P17" s="1658"/>
      <c r="Q17" s="1658"/>
      <c r="R17" s="1658"/>
      <c r="S17" s="1658"/>
      <c r="T17" s="1658"/>
      <c r="U17" s="1658"/>
      <c r="V17" s="1658"/>
      <c r="W17" s="1658"/>
      <c r="X17" s="1658"/>
      <c r="Y17" s="1658"/>
      <c r="Z17" s="1658"/>
      <c r="AA17" s="1658"/>
      <c r="AB17" s="1628"/>
      <c r="AC17" s="1629"/>
      <c r="AD17" s="1630"/>
    </row>
    <row r="18" spans="2:30" ht="15" customHeight="1" x14ac:dyDescent="0.2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row>
    <row r="19" spans="2:30" ht="15" customHeight="1" x14ac:dyDescent="0.25">
      <c r="C19" s="95"/>
      <c r="D19" s="1627" t="s">
        <v>1409</v>
      </c>
      <c r="E19" s="1627"/>
      <c r="F19" s="1627"/>
      <c r="G19" s="1627"/>
      <c r="H19" s="1627"/>
      <c r="I19" s="1627"/>
      <c r="J19" s="1627"/>
      <c r="K19" s="1627"/>
      <c r="L19" s="1627"/>
      <c r="M19" s="1627"/>
      <c r="N19" s="1627"/>
      <c r="O19" s="1627"/>
      <c r="P19" s="1627"/>
      <c r="Q19" s="1627"/>
      <c r="R19" s="1627"/>
      <c r="S19" s="1627"/>
      <c r="T19" s="1627"/>
      <c r="U19" s="1627"/>
      <c r="V19" s="1627"/>
      <c r="W19" s="1627"/>
      <c r="X19" s="1627"/>
      <c r="Y19" s="1627"/>
      <c r="Z19" s="1627"/>
      <c r="AA19" s="1627"/>
      <c r="AB19" s="1628"/>
      <c r="AC19" s="1629"/>
      <c r="AD19" s="1630"/>
    </row>
    <row r="20" spans="2:30" ht="15" customHeight="1" x14ac:dyDescent="0.25">
      <c r="C20" s="95"/>
      <c r="D20" s="96"/>
      <c r="E20" s="96"/>
      <c r="F20" s="96"/>
      <c r="G20" s="96"/>
      <c r="H20" s="96"/>
      <c r="I20" s="96"/>
      <c r="J20" s="96"/>
      <c r="K20" s="96"/>
      <c r="L20" s="96"/>
      <c r="M20" s="96"/>
      <c r="N20" s="96"/>
      <c r="O20" s="96"/>
      <c r="P20" s="96"/>
      <c r="Q20" s="96"/>
      <c r="R20" s="96"/>
      <c r="S20" s="96"/>
      <c r="T20" s="96"/>
      <c r="U20" s="96"/>
      <c r="V20" s="96"/>
      <c r="W20" s="96"/>
      <c r="X20" s="96"/>
      <c r="Y20" s="1616" t="s">
        <v>1414</v>
      </c>
      <c r="Z20" s="1617"/>
      <c r="AA20" s="1618"/>
      <c r="AB20" s="1621" t="str">
        <f>IF(AB17="NO","YES",IF(AND(AB17="Yes",AB19&lt;&gt;"6+"),"YES","NO"))</f>
        <v>NO</v>
      </c>
      <c r="AC20" s="1622"/>
      <c r="AD20" s="1623"/>
    </row>
    <row r="21" spans="2:30" ht="15" customHeight="1" x14ac:dyDescent="0.25">
      <c r="C21" s="95"/>
      <c r="D21" s="96"/>
      <c r="E21" s="96"/>
      <c r="F21" s="96"/>
      <c r="G21" s="96"/>
      <c r="H21" s="96"/>
      <c r="I21" s="96"/>
      <c r="J21" s="96"/>
      <c r="K21" s="96"/>
      <c r="L21" s="96"/>
      <c r="M21" s="96"/>
      <c r="N21" s="96"/>
      <c r="O21" s="96"/>
      <c r="P21" s="96"/>
      <c r="Q21" s="96"/>
      <c r="R21" s="96"/>
      <c r="S21" s="96"/>
      <c r="T21" s="96"/>
      <c r="U21" s="96"/>
      <c r="V21" s="96"/>
      <c r="W21" s="96"/>
      <c r="X21" s="96"/>
      <c r="Y21" s="96"/>
      <c r="Z21" s="96"/>
      <c r="AA21" s="96"/>
      <c r="AB21" s="95"/>
      <c r="AC21" s="95"/>
      <c r="AD21" s="95"/>
    </row>
    <row r="22" spans="2:30" ht="15" customHeight="1" x14ac:dyDescent="0.25">
      <c r="C22" s="95"/>
      <c r="D22" s="96"/>
      <c r="E22" s="96"/>
      <c r="F22" s="96"/>
      <c r="G22" s="96"/>
      <c r="H22" s="96"/>
      <c r="I22" s="96"/>
      <c r="J22" s="96"/>
      <c r="K22" s="96"/>
      <c r="L22" s="96"/>
      <c r="M22" s="96"/>
      <c r="N22" s="96"/>
      <c r="O22" s="96"/>
      <c r="P22" s="96"/>
      <c r="Q22" s="96"/>
      <c r="R22" s="96"/>
      <c r="S22" s="96"/>
      <c r="T22" s="96"/>
      <c r="U22" s="96"/>
      <c r="V22" s="96"/>
      <c r="W22" s="96"/>
      <c r="X22" s="96"/>
      <c r="Y22" s="96"/>
      <c r="Z22" s="96"/>
      <c r="AA22" s="96"/>
      <c r="AB22" s="95"/>
      <c r="AC22" s="95"/>
      <c r="AD22" s="95"/>
    </row>
    <row r="23" spans="2:30" ht="15" customHeight="1" x14ac:dyDescent="0.25">
      <c r="C23" s="1627" t="s">
        <v>1411</v>
      </c>
      <c r="D23" s="1627"/>
      <c r="E23" s="1627"/>
      <c r="F23" s="1627"/>
      <c r="G23" s="1627"/>
      <c r="H23" s="1627"/>
      <c r="I23" s="1627"/>
      <c r="J23" s="1627"/>
      <c r="K23" s="1627"/>
      <c r="L23" s="1627"/>
      <c r="M23" s="1627"/>
      <c r="N23" s="1627"/>
      <c r="O23" s="1627"/>
      <c r="P23" s="1627"/>
      <c r="Q23" s="1627"/>
      <c r="R23" s="1627"/>
      <c r="S23" s="1627"/>
      <c r="T23" s="1627"/>
      <c r="U23" s="1627"/>
      <c r="V23" s="1627"/>
      <c r="W23" s="1627"/>
      <c r="X23" s="1627"/>
      <c r="Y23" s="1627"/>
      <c r="Z23" s="1627"/>
      <c r="AA23" s="1627"/>
      <c r="AB23" s="94"/>
      <c r="AC23" s="94"/>
      <c r="AD23" s="94"/>
    </row>
    <row r="24" spans="2:30" ht="15" customHeight="1" x14ac:dyDescent="0.25">
      <c r="C24" s="1627"/>
      <c r="D24" s="1627"/>
      <c r="E24" s="1627"/>
      <c r="F24" s="1627"/>
      <c r="G24" s="1627"/>
      <c r="H24" s="1627"/>
      <c r="I24" s="1627"/>
      <c r="J24" s="1627"/>
      <c r="K24" s="1627"/>
      <c r="L24" s="1627"/>
      <c r="M24" s="1627"/>
      <c r="N24" s="1627"/>
      <c r="O24" s="1627"/>
      <c r="P24" s="1627"/>
      <c r="Q24" s="1627"/>
      <c r="R24" s="1627"/>
      <c r="S24" s="1627"/>
      <c r="T24" s="1627"/>
      <c r="U24" s="1627"/>
      <c r="V24" s="1627"/>
      <c r="W24" s="1627"/>
      <c r="X24" s="1627"/>
      <c r="Y24" s="1627"/>
      <c r="Z24" s="1627"/>
      <c r="AA24" s="1627"/>
      <c r="AB24" s="1628"/>
      <c r="AC24" s="1629"/>
      <c r="AD24" s="1630"/>
    </row>
    <row r="25" spans="2:30" ht="15" customHeight="1" x14ac:dyDescent="0.25">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7"/>
      <c r="AC25" s="97"/>
      <c r="AD25" s="97"/>
    </row>
    <row r="26" spans="2:30" ht="15" customHeight="1" x14ac:dyDescent="0.25">
      <c r="C26" s="96"/>
      <c r="D26" s="1627" t="s">
        <v>1412</v>
      </c>
      <c r="E26" s="1627"/>
      <c r="F26" s="1627"/>
      <c r="G26" s="1627"/>
      <c r="H26" s="1627"/>
      <c r="I26" s="1627"/>
      <c r="J26" s="1627"/>
      <c r="K26" s="1627"/>
      <c r="L26" s="1627"/>
      <c r="M26" s="1627"/>
      <c r="N26" s="1627"/>
      <c r="O26" s="1627"/>
      <c r="P26" s="1627"/>
      <c r="Q26" s="1627"/>
      <c r="R26" s="1627"/>
      <c r="S26" s="1627"/>
      <c r="T26" s="1627"/>
      <c r="U26" s="1627"/>
      <c r="V26" s="1627"/>
      <c r="W26" s="1627"/>
      <c r="X26" s="1627"/>
      <c r="Y26" s="1627"/>
      <c r="Z26" s="1627"/>
      <c r="AA26" s="1627"/>
      <c r="AB26" s="98"/>
      <c r="AC26" s="98"/>
      <c r="AD26" s="98"/>
    </row>
    <row r="27" spans="2:30" ht="15" customHeight="1" x14ac:dyDescent="0.25">
      <c r="C27" s="96"/>
      <c r="D27" s="1627"/>
      <c r="E27" s="1627"/>
      <c r="F27" s="1627"/>
      <c r="G27" s="1627"/>
      <c r="H27" s="1627"/>
      <c r="I27" s="1627"/>
      <c r="J27" s="1627"/>
      <c r="K27" s="1627"/>
      <c r="L27" s="1627"/>
      <c r="M27" s="1627"/>
      <c r="N27" s="1627"/>
      <c r="O27" s="1627"/>
      <c r="P27" s="1627"/>
      <c r="Q27" s="1627"/>
      <c r="R27" s="1627"/>
      <c r="S27" s="1627"/>
      <c r="T27" s="1627"/>
      <c r="U27" s="1627"/>
      <c r="V27" s="1627"/>
      <c r="W27" s="1627"/>
      <c r="X27" s="1627"/>
      <c r="Y27" s="1627"/>
      <c r="Z27" s="1627"/>
      <c r="AA27" s="1627"/>
      <c r="AB27" s="1628"/>
      <c r="AC27" s="1629"/>
      <c r="AD27" s="1630"/>
    </row>
    <row r="28" spans="2:30" ht="15" customHeight="1" x14ac:dyDescent="0.25">
      <c r="C28" s="96"/>
      <c r="D28" s="96"/>
      <c r="E28" s="96"/>
      <c r="F28" s="96"/>
      <c r="G28" s="96"/>
      <c r="H28" s="96"/>
      <c r="I28" s="96"/>
      <c r="J28" s="96"/>
      <c r="K28" s="96"/>
      <c r="L28" s="96"/>
      <c r="M28" s="96"/>
      <c r="N28" s="96"/>
      <c r="O28" s="96"/>
      <c r="P28" s="96"/>
      <c r="Q28" s="96"/>
      <c r="R28" s="96"/>
      <c r="S28" s="96"/>
      <c r="T28" s="96"/>
      <c r="U28" s="96"/>
      <c r="V28" s="96"/>
      <c r="W28" s="96"/>
      <c r="X28" s="96"/>
      <c r="Y28" s="1624" t="s">
        <v>1415</v>
      </c>
      <c r="Z28" s="1625"/>
      <c r="AA28" s="1626"/>
      <c r="AB28" s="1621" t="str">
        <f>IF(AB24="NO","YES",IF(AND(AB24="Yes",AB27="YES"),"YES","NO"))</f>
        <v>NO</v>
      </c>
      <c r="AC28" s="1622"/>
      <c r="AD28" s="1623"/>
    </row>
    <row r="29" spans="2:30" ht="15" customHeight="1" x14ac:dyDescent="0.2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81"/>
      <c r="AC29" s="81"/>
      <c r="AD29" s="81"/>
    </row>
    <row r="30" spans="2:30" ht="15" customHeight="1" x14ac:dyDescent="0.25">
      <c r="C30" s="129" t="s">
        <v>1413</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631" t="str">
        <f>IF(AND(AB14="YES",AB20="YES",AB28="YES"),"YES","NO")</f>
        <v>NO</v>
      </c>
      <c r="AC30" s="1373"/>
      <c r="AD30" s="1205"/>
    </row>
    <row r="31" spans="2:30" ht="15" customHeight="1" thickBot="1" x14ac:dyDescent="0.3"/>
    <row r="32" spans="2:30" ht="15" customHeight="1" x14ac:dyDescent="0.25">
      <c r="B32" s="475" t="s">
        <v>202</v>
      </c>
      <c r="C32" s="380"/>
      <c r="D32" s="380"/>
      <c r="E32" s="380"/>
      <c r="F32" s="380"/>
      <c r="G32" s="380"/>
      <c r="H32" s="380"/>
      <c r="I32" s="380"/>
      <c r="J32" s="380"/>
      <c r="K32" s="380"/>
      <c r="L32" s="380"/>
      <c r="M32" s="380"/>
      <c r="N32" s="380"/>
      <c r="O32" s="380"/>
      <c r="P32" s="380"/>
      <c r="Q32" s="380"/>
      <c r="R32" s="381"/>
      <c r="S32" s="429" t="s">
        <v>183</v>
      </c>
      <c r="T32" s="430"/>
      <c r="U32" s="625"/>
      <c r="V32" s="430" t="s">
        <v>503</v>
      </c>
      <c r="W32" s="430"/>
      <c r="X32" s="430"/>
      <c r="Y32" s="430" t="s">
        <v>181</v>
      </c>
      <c r="Z32" s="430"/>
      <c r="AA32" s="431"/>
      <c r="AB32" s="430" t="s">
        <v>180</v>
      </c>
      <c r="AC32" s="430"/>
      <c r="AD32" s="431"/>
    </row>
    <row r="33" spans="2:30" ht="15" customHeight="1" thickBot="1" x14ac:dyDescent="0.3">
      <c r="B33" s="478"/>
      <c r="C33" s="386"/>
      <c r="D33" s="386"/>
      <c r="E33" s="386"/>
      <c r="F33" s="386"/>
      <c r="G33" s="386"/>
      <c r="H33" s="386"/>
      <c r="I33" s="386"/>
      <c r="J33" s="386"/>
      <c r="K33" s="386"/>
      <c r="L33" s="386"/>
      <c r="M33" s="386"/>
      <c r="N33" s="386"/>
      <c r="O33" s="386"/>
      <c r="P33" s="386"/>
      <c r="Q33" s="386"/>
      <c r="R33" s="387"/>
      <c r="S33" s="432"/>
      <c r="T33" s="391"/>
      <c r="U33" s="440"/>
      <c r="V33" s="391"/>
      <c r="W33" s="391"/>
      <c r="X33" s="391"/>
      <c r="Y33" s="391"/>
      <c r="Z33" s="391"/>
      <c r="AA33" s="433"/>
      <c r="AB33" s="391"/>
      <c r="AC33" s="391"/>
      <c r="AD33" s="433"/>
    </row>
    <row r="34" spans="2:30" ht="15" customHeight="1" x14ac:dyDescent="0.25">
      <c r="B34" s="525" t="s">
        <v>719</v>
      </c>
      <c r="C34" s="526"/>
      <c r="D34" s="526"/>
      <c r="E34" s="526"/>
      <c r="F34" s="526"/>
      <c r="G34" s="526"/>
      <c r="H34" s="526"/>
      <c r="I34" s="526"/>
      <c r="J34" s="526"/>
      <c r="K34" s="526"/>
      <c r="L34" s="526"/>
      <c r="M34" s="526"/>
      <c r="N34" s="526"/>
      <c r="O34" s="526"/>
      <c r="P34" s="526"/>
      <c r="Q34" s="526"/>
      <c r="R34" s="1665"/>
      <c r="S34" s="1468"/>
      <c r="T34" s="619"/>
      <c r="U34" s="1666"/>
      <c r="V34" s="619"/>
      <c r="W34" s="619"/>
      <c r="X34" s="619"/>
      <c r="Y34" s="1240">
        <v>1</v>
      </c>
      <c r="Z34" s="1240"/>
      <c r="AA34" s="1241"/>
      <c r="AB34" s="1192">
        <f>IF(AND(S34="YES",V34="YES"),Y34,0)</f>
        <v>0</v>
      </c>
      <c r="AC34" s="943"/>
      <c r="AD34" s="1234"/>
    </row>
    <row r="35" spans="2:30" ht="15" customHeight="1" x14ac:dyDescent="0.25">
      <c r="B35" s="527" t="s">
        <v>203</v>
      </c>
      <c r="C35" s="528"/>
      <c r="D35" s="528"/>
      <c r="E35" s="528"/>
      <c r="F35" s="528"/>
      <c r="G35" s="528"/>
      <c r="H35" s="528"/>
      <c r="I35" s="528"/>
      <c r="J35" s="528"/>
      <c r="K35" s="528"/>
      <c r="L35" s="528"/>
      <c r="M35" s="528"/>
      <c r="N35" s="528"/>
      <c r="O35" s="528"/>
      <c r="P35" s="528"/>
      <c r="Q35" s="528"/>
      <c r="R35" s="1652"/>
      <c r="S35" s="1015"/>
      <c r="T35" s="153"/>
      <c r="U35" s="131"/>
      <c r="V35" s="153"/>
      <c r="W35" s="153"/>
      <c r="X35" s="153"/>
      <c r="Y35" s="1211">
        <v>1</v>
      </c>
      <c r="Z35" s="1211"/>
      <c r="AA35" s="1212"/>
      <c r="AB35" s="1372">
        <f t="shared" ref="AB35:AB37" si="0">IF(AND(S35="YES",V35="YES"),Y35,0)</f>
        <v>0</v>
      </c>
      <c r="AC35" s="1373"/>
      <c r="AD35" s="1374"/>
    </row>
    <row r="36" spans="2:30" ht="15" customHeight="1" x14ac:dyDescent="0.25">
      <c r="B36" s="527" t="s">
        <v>519</v>
      </c>
      <c r="C36" s="528"/>
      <c r="D36" s="528"/>
      <c r="E36" s="528"/>
      <c r="F36" s="528"/>
      <c r="G36" s="528"/>
      <c r="H36" s="528"/>
      <c r="I36" s="528"/>
      <c r="J36" s="528"/>
      <c r="K36" s="528"/>
      <c r="L36" s="528"/>
      <c r="M36" s="528"/>
      <c r="N36" s="528"/>
      <c r="O36" s="528"/>
      <c r="P36" s="528"/>
      <c r="Q36" s="528"/>
      <c r="R36" s="1652"/>
      <c r="S36" s="1015"/>
      <c r="T36" s="153"/>
      <c r="U36" s="131"/>
      <c r="V36" s="153"/>
      <c r="W36" s="153"/>
      <c r="X36" s="153"/>
      <c r="Y36" s="1211">
        <v>1</v>
      </c>
      <c r="Z36" s="1211"/>
      <c r="AA36" s="1212"/>
      <c r="AB36" s="1372">
        <f t="shared" si="0"/>
        <v>0</v>
      </c>
      <c r="AC36" s="1373"/>
      <c r="AD36" s="1374"/>
    </row>
    <row r="37" spans="2:30" ht="15" customHeight="1" x14ac:dyDescent="0.25">
      <c r="B37" s="1366" t="s">
        <v>518</v>
      </c>
      <c r="C37" s="1367"/>
      <c r="D37" s="1367"/>
      <c r="E37" s="1367"/>
      <c r="F37" s="1367"/>
      <c r="G37" s="1367"/>
      <c r="H37" s="1367"/>
      <c r="I37" s="1367"/>
      <c r="J37" s="1367"/>
      <c r="K37" s="1367"/>
      <c r="L37" s="1367"/>
      <c r="M37" s="1367"/>
      <c r="N37" s="1367"/>
      <c r="O37" s="1367"/>
      <c r="P37" s="1367"/>
      <c r="Q37" s="1367"/>
      <c r="R37" s="1648"/>
      <c r="S37" s="1015"/>
      <c r="T37" s="153"/>
      <c r="U37" s="131"/>
      <c r="V37" s="153"/>
      <c r="W37" s="153"/>
      <c r="X37" s="153"/>
      <c r="Y37" s="1155">
        <v>1</v>
      </c>
      <c r="Z37" s="1155"/>
      <c r="AA37" s="1204"/>
      <c r="AB37" s="1372">
        <f t="shared" si="0"/>
        <v>0</v>
      </c>
      <c r="AC37" s="1373"/>
      <c r="AD37" s="1374"/>
    </row>
    <row r="38" spans="2:30" ht="15" customHeight="1" x14ac:dyDescent="0.25">
      <c r="B38" s="527" t="s">
        <v>1211</v>
      </c>
      <c r="C38" s="528"/>
      <c r="D38" s="528"/>
      <c r="E38" s="528"/>
      <c r="F38" s="528"/>
      <c r="G38" s="528"/>
      <c r="H38" s="528"/>
      <c r="I38" s="528"/>
      <c r="J38" s="528"/>
      <c r="K38" s="528"/>
      <c r="L38" s="528"/>
      <c r="M38" s="528"/>
      <c r="N38" s="528"/>
      <c r="O38" s="528"/>
      <c r="P38" s="528"/>
      <c r="Q38" s="528"/>
      <c r="R38" s="1652"/>
      <c r="S38" s="1645"/>
      <c r="T38" s="1646"/>
      <c r="U38" s="1647"/>
      <c r="V38" s="1646"/>
      <c r="W38" s="1646"/>
      <c r="X38" s="1646"/>
      <c r="Y38" s="1211">
        <v>2</v>
      </c>
      <c r="Z38" s="1211"/>
      <c r="AA38" s="1212"/>
      <c r="AB38" s="1372">
        <f t="shared" ref="AB38" si="1">IF(AND(S38="YES",V38="YES"),Y38,0)</f>
        <v>0</v>
      </c>
      <c r="AC38" s="1373"/>
      <c r="AD38" s="1374"/>
    </row>
    <row r="39" spans="2:30" ht="15" customHeight="1" thickBot="1" x14ac:dyDescent="0.3">
      <c r="B39" s="1649" t="s">
        <v>119</v>
      </c>
      <c r="C39" s="1650"/>
      <c r="D39" s="1650"/>
      <c r="E39" s="1650"/>
      <c r="F39" s="1650"/>
      <c r="G39" s="1650"/>
      <c r="H39" s="1650"/>
      <c r="I39" s="1650"/>
      <c r="J39" s="1650"/>
      <c r="K39" s="1650"/>
      <c r="L39" s="1650"/>
      <c r="M39" s="1650"/>
      <c r="N39" s="1650"/>
      <c r="O39" s="1650"/>
      <c r="P39" s="1650"/>
      <c r="Q39" s="1650"/>
      <c r="R39" s="1651"/>
      <c r="S39" s="1413"/>
      <c r="T39" s="618"/>
      <c r="U39" s="1654"/>
      <c r="V39" s="618"/>
      <c r="W39" s="618"/>
      <c r="X39" s="618"/>
      <c r="Y39" s="592">
        <v>5</v>
      </c>
      <c r="Z39" s="592"/>
      <c r="AA39" s="593"/>
      <c r="AB39" s="1218">
        <f>MIN(Y39,SUM(AB34:AD38))</f>
        <v>0</v>
      </c>
      <c r="AC39" s="592"/>
      <c r="AD39" s="593"/>
    </row>
    <row r="40" spans="2:30" ht="15" customHeight="1" thickBot="1" x14ac:dyDescent="0.3"/>
    <row r="41" spans="2:30" ht="15" customHeight="1" thickBot="1" x14ac:dyDescent="0.3">
      <c r="B41" s="172" t="s">
        <v>1460</v>
      </c>
      <c r="C41" s="172"/>
      <c r="D41" s="172"/>
      <c r="E41" s="172"/>
      <c r="F41" s="172"/>
      <c r="G41" s="172"/>
      <c r="H41" s="172"/>
      <c r="I41" s="172"/>
      <c r="J41" s="172"/>
      <c r="K41" s="172"/>
      <c r="L41" s="172"/>
      <c r="M41" s="172"/>
      <c r="N41" s="172"/>
      <c r="O41" s="172"/>
      <c r="P41" s="172"/>
      <c r="Q41" s="172"/>
      <c r="R41" s="172"/>
      <c r="S41" s="172"/>
      <c r="T41" s="172"/>
      <c r="U41" s="172"/>
      <c r="V41" s="1162" t="s">
        <v>101</v>
      </c>
      <c r="W41" s="1162"/>
      <c r="X41" s="1162"/>
      <c r="Y41" s="1162"/>
      <c r="Z41" s="1162"/>
      <c r="AA41" s="1162"/>
      <c r="AB41" s="1162"/>
      <c r="AC41" s="1162"/>
      <c r="AD41" s="33">
        <f>Y45</f>
        <v>2</v>
      </c>
    </row>
    <row r="42" spans="2:30" ht="15" customHeight="1" thickBot="1" x14ac:dyDescent="0.3"/>
    <row r="43" spans="2:30" ht="15" customHeight="1" x14ac:dyDescent="0.25">
      <c r="B43" s="429" t="s">
        <v>1461</v>
      </c>
      <c r="C43" s="430"/>
      <c r="D43" s="430"/>
      <c r="E43" s="430"/>
      <c r="F43" s="430"/>
      <c r="G43" s="430"/>
      <c r="H43" s="430"/>
      <c r="I43" s="430"/>
      <c r="J43" s="430"/>
      <c r="K43" s="430"/>
      <c r="L43" s="430"/>
      <c r="M43" s="430"/>
      <c r="N43" s="430"/>
      <c r="O43" s="430"/>
      <c r="P43" s="430"/>
      <c r="Q43" s="430"/>
      <c r="R43" s="430"/>
      <c r="S43" s="430"/>
      <c r="T43" s="430"/>
      <c r="U43" s="625"/>
      <c r="V43" s="429" t="s">
        <v>183</v>
      </c>
      <c r="W43" s="430"/>
      <c r="X43" s="430"/>
      <c r="Y43" s="430" t="s">
        <v>181</v>
      </c>
      <c r="Z43" s="430"/>
      <c r="AA43" s="431"/>
      <c r="AB43" s="547" t="s">
        <v>180</v>
      </c>
      <c r="AC43" s="430"/>
      <c r="AD43" s="431"/>
    </row>
    <row r="44" spans="2:30" ht="15" customHeight="1" thickBot="1" x14ac:dyDescent="0.3">
      <c r="B44" s="432"/>
      <c r="C44" s="391"/>
      <c r="D44" s="391"/>
      <c r="E44" s="391"/>
      <c r="F44" s="391"/>
      <c r="G44" s="391"/>
      <c r="H44" s="391"/>
      <c r="I44" s="391"/>
      <c r="J44" s="391"/>
      <c r="K44" s="391"/>
      <c r="L44" s="391"/>
      <c r="M44" s="391"/>
      <c r="N44" s="391"/>
      <c r="O44" s="391"/>
      <c r="P44" s="391"/>
      <c r="Q44" s="391"/>
      <c r="R44" s="391"/>
      <c r="S44" s="391"/>
      <c r="T44" s="391"/>
      <c r="U44" s="440"/>
      <c r="V44" s="432"/>
      <c r="W44" s="391"/>
      <c r="X44" s="391"/>
      <c r="Y44" s="391"/>
      <c r="Z44" s="391"/>
      <c r="AA44" s="433"/>
      <c r="AB44" s="422"/>
      <c r="AC44" s="391"/>
      <c r="AD44" s="433"/>
    </row>
    <row r="45" spans="2:30" ht="15" customHeight="1" thickBot="1" x14ac:dyDescent="0.3">
      <c r="B45" s="1602" t="s">
        <v>1462</v>
      </c>
      <c r="C45" s="1603"/>
      <c r="D45" s="1603"/>
      <c r="E45" s="1603"/>
      <c r="F45" s="1603"/>
      <c r="G45" s="1603"/>
      <c r="H45" s="1603"/>
      <c r="I45" s="1603"/>
      <c r="J45" s="1603"/>
      <c r="K45" s="1603"/>
      <c r="L45" s="1603"/>
      <c r="M45" s="1603"/>
      <c r="N45" s="1603"/>
      <c r="O45" s="1603"/>
      <c r="P45" s="1603"/>
      <c r="Q45" s="1603"/>
      <c r="R45" s="1603"/>
      <c r="S45" s="1603"/>
      <c r="T45" s="1603"/>
      <c r="U45" s="1604"/>
      <c r="V45" s="1605"/>
      <c r="W45" s="1606"/>
      <c r="X45" s="1606"/>
      <c r="Y45" s="1607">
        <v>2</v>
      </c>
      <c r="Z45" s="1607"/>
      <c r="AA45" s="1608"/>
      <c r="AB45" s="1609">
        <f>IF(V45="YES",Y45,0)</f>
        <v>0</v>
      </c>
      <c r="AC45" s="1610"/>
      <c r="AD45" s="1611"/>
    </row>
    <row r="46" spans="2:30" ht="15" customHeight="1" thickBot="1" x14ac:dyDescent="0.3">
      <c r="B46" s="115"/>
      <c r="C46" s="115"/>
      <c r="D46" s="115"/>
      <c r="E46" s="115"/>
      <c r="F46" s="115"/>
      <c r="G46" s="115"/>
      <c r="H46" s="115"/>
      <c r="I46" s="115"/>
      <c r="J46" s="115"/>
      <c r="K46" s="115"/>
      <c r="L46" s="115"/>
      <c r="M46" s="115"/>
      <c r="N46" s="115"/>
      <c r="O46" s="115"/>
      <c r="P46" s="115"/>
      <c r="Q46" s="115"/>
      <c r="R46" s="115"/>
      <c r="S46" s="115"/>
      <c r="T46" s="115"/>
      <c r="U46" s="115"/>
      <c r="V46" s="116"/>
      <c r="W46" s="116"/>
      <c r="X46" s="116"/>
      <c r="Y46" s="81"/>
      <c r="Z46" s="81"/>
      <c r="AA46" s="81"/>
      <c r="AB46" s="81"/>
      <c r="AC46" s="81"/>
      <c r="AD46" s="81"/>
    </row>
    <row r="47" spans="2:30" ht="15" customHeight="1" thickBot="1" x14ac:dyDescent="0.3">
      <c r="B47" s="172" t="s">
        <v>1463</v>
      </c>
      <c r="C47" s="172"/>
      <c r="D47" s="172"/>
      <c r="E47" s="172"/>
      <c r="F47" s="172"/>
      <c r="G47" s="172"/>
      <c r="H47" s="172"/>
      <c r="I47" s="172"/>
      <c r="J47" s="172"/>
      <c r="K47" s="172"/>
      <c r="L47" s="172"/>
      <c r="M47" s="172"/>
      <c r="N47" s="172"/>
      <c r="O47" s="172"/>
      <c r="P47" s="172"/>
      <c r="Q47" s="172"/>
      <c r="R47" s="172"/>
      <c r="S47" s="172"/>
      <c r="T47" s="172"/>
      <c r="U47" s="172"/>
      <c r="V47" s="1162" t="s">
        <v>101</v>
      </c>
      <c r="W47" s="1162"/>
      <c r="X47" s="1162"/>
      <c r="Y47" s="1162"/>
      <c r="Z47" s="1162"/>
      <c r="AA47" s="1162"/>
      <c r="AB47" s="1162"/>
      <c r="AC47" s="1162"/>
      <c r="AD47" s="33">
        <f>Y60+Y70</f>
        <v>3</v>
      </c>
    </row>
    <row r="48" spans="2:30" ht="15" customHeight="1" x14ac:dyDescent="0.25"/>
    <row r="49" spans="2:30" ht="15" customHeight="1" x14ac:dyDescent="0.25">
      <c r="B49" s="134" t="s">
        <v>1407</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row>
    <row r="50" spans="2:30" ht="15" customHeight="1" x14ac:dyDescent="0.25"/>
    <row r="51" spans="2:30" ht="15" customHeight="1" x14ac:dyDescent="0.25">
      <c r="B51" s="1612" t="s">
        <v>1402</v>
      </c>
      <c r="C51" s="1612"/>
      <c r="D51" s="1612"/>
      <c r="E51" s="1612"/>
      <c r="F51" s="1612"/>
      <c r="G51" s="1612"/>
      <c r="H51" s="1612"/>
      <c r="I51" s="1612"/>
      <c r="J51" s="1612"/>
      <c r="K51" s="1612"/>
      <c r="L51" s="1612"/>
      <c r="M51" s="1612"/>
      <c r="N51" s="1612"/>
      <c r="O51" s="1612"/>
      <c r="P51" s="1612"/>
      <c r="Q51" s="1612"/>
      <c r="R51" s="1612"/>
      <c r="S51" s="1612"/>
      <c r="T51" s="1612"/>
      <c r="U51" s="1612"/>
      <c r="V51" s="1612"/>
      <c r="W51" s="1612"/>
      <c r="X51" s="1612"/>
      <c r="Y51" s="1612"/>
      <c r="Z51" s="1612"/>
      <c r="AA51" s="1612"/>
      <c r="AB51" s="1612"/>
      <c r="AC51" s="1612"/>
      <c r="AD51" s="1612"/>
    </row>
    <row r="52" spans="2:30" ht="15" customHeight="1" thickBot="1" x14ac:dyDescent="0.3"/>
    <row r="53" spans="2:30" ht="15" customHeight="1" x14ac:dyDescent="0.25">
      <c r="B53" s="475" t="s">
        <v>720</v>
      </c>
      <c r="C53" s="380"/>
      <c r="D53" s="380"/>
      <c r="E53" s="380"/>
      <c r="F53" s="380"/>
      <c r="G53" s="380"/>
      <c r="H53" s="380"/>
      <c r="I53" s="380"/>
      <c r="J53" s="380"/>
      <c r="K53" s="380"/>
      <c r="L53" s="380"/>
      <c r="M53" s="380"/>
      <c r="N53" s="380"/>
      <c r="O53" s="380"/>
      <c r="P53" s="380"/>
      <c r="Q53" s="380"/>
      <c r="R53" s="380"/>
      <c r="S53" s="475" t="s">
        <v>1260</v>
      </c>
      <c r="T53" s="380"/>
      <c r="U53" s="381"/>
      <c r="V53" s="379" t="s">
        <v>503</v>
      </c>
      <c r="W53" s="380"/>
      <c r="X53" s="381"/>
      <c r="Y53" s="379" t="s">
        <v>181</v>
      </c>
      <c r="Z53" s="380"/>
      <c r="AA53" s="437"/>
      <c r="AB53" s="380" t="s">
        <v>180</v>
      </c>
      <c r="AC53" s="380"/>
      <c r="AD53" s="437"/>
    </row>
    <row r="54" spans="2:30" ht="15" customHeight="1" thickBot="1" x14ac:dyDescent="0.3">
      <c r="B54" s="478"/>
      <c r="C54" s="386"/>
      <c r="D54" s="386"/>
      <c r="E54" s="386"/>
      <c r="F54" s="386"/>
      <c r="G54" s="386"/>
      <c r="H54" s="386"/>
      <c r="I54" s="386"/>
      <c r="J54" s="386"/>
      <c r="K54" s="386"/>
      <c r="L54" s="386"/>
      <c r="M54" s="386"/>
      <c r="N54" s="386"/>
      <c r="O54" s="386"/>
      <c r="P54" s="386"/>
      <c r="Q54" s="386"/>
      <c r="R54" s="386"/>
      <c r="S54" s="478"/>
      <c r="T54" s="386"/>
      <c r="U54" s="387"/>
      <c r="V54" s="385"/>
      <c r="W54" s="386"/>
      <c r="X54" s="387"/>
      <c r="Y54" s="385"/>
      <c r="Z54" s="386"/>
      <c r="AA54" s="479"/>
      <c r="AB54" s="386"/>
      <c r="AC54" s="386"/>
      <c r="AD54" s="479"/>
    </row>
    <row r="55" spans="2:30" ht="15" customHeight="1" x14ac:dyDescent="0.25">
      <c r="B55" s="1634"/>
      <c r="C55" s="1635"/>
      <c r="D55" s="1635"/>
      <c r="E55" s="1635"/>
      <c r="F55" s="1635"/>
      <c r="G55" s="1635"/>
      <c r="H55" s="1635"/>
      <c r="I55" s="1635"/>
      <c r="J55" s="1635"/>
      <c r="K55" s="1635"/>
      <c r="L55" s="1635"/>
      <c r="M55" s="1635"/>
      <c r="N55" s="1635"/>
      <c r="O55" s="1635"/>
      <c r="P55" s="1635"/>
      <c r="Q55" s="1635"/>
      <c r="R55" s="1635"/>
      <c r="S55" s="1642"/>
      <c r="T55" s="1643"/>
      <c r="U55" s="1644"/>
      <c r="V55" s="1671"/>
      <c r="W55" s="1643"/>
      <c r="X55" s="1644"/>
      <c r="Y55" s="1672"/>
      <c r="Z55" s="1673"/>
      <c r="AA55" s="1674"/>
      <c r="AB55" s="1675"/>
      <c r="AC55" s="1675"/>
      <c r="AD55" s="1676"/>
    </row>
    <row r="56" spans="2:30" ht="15" customHeight="1" x14ac:dyDescent="0.25">
      <c r="B56" s="1636"/>
      <c r="C56" s="1637"/>
      <c r="D56" s="1637"/>
      <c r="E56" s="1637"/>
      <c r="F56" s="1637"/>
      <c r="G56" s="1637"/>
      <c r="H56" s="1637"/>
      <c r="I56" s="1637"/>
      <c r="J56" s="1637"/>
      <c r="K56" s="1637"/>
      <c r="L56" s="1637"/>
      <c r="M56" s="1637"/>
      <c r="N56" s="1637"/>
      <c r="O56" s="1637"/>
      <c r="P56" s="1637"/>
      <c r="Q56" s="1637"/>
      <c r="R56" s="1637"/>
      <c r="S56" s="208"/>
      <c r="T56" s="133"/>
      <c r="U56" s="132"/>
      <c r="V56" s="131"/>
      <c r="W56" s="133"/>
      <c r="X56" s="132"/>
      <c r="Y56" s="1677"/>
      <c r="Z56" s="1678"/>
      <c r="AA56" s="1679"/>
      <c r="AB56" s="1680"/>
      <c r="AC56" s="1680"/>
      <c r="AD56" s="1681"/>
    </row>
    <row r="57" spans="2:30" ht="15" customHeight="1" x14ac:dyDescent="0.25">
      <c r="B57" s="1636"/>
      <c r="C57" s="1637"/>
      <c r="D57" s="1637"/>
      <c r="E57" s="1637"/>
      <c r="F57" s="1637"/>
      <c r="G57" s="1637"/>
      <c r="H57" s="1637"/>
      <c r="I57" s="1637"/>
      <c r="J57" s="1637"/>
      <c r="K57" s="1637"/>
      <c r="L57" s="1637"/>
      <c r="M57" s="1637"/>
      <c r="N57" s="1637"/>
      <c r="O57" s="1637"/>
      <c r="P57" s="1637"/>
      <c r="Q57" s="1637"/>
      <c r="R57" s="1637"/>
      <c r="S57" s="208"/>
      <c r="T57" s="133"/>
      <c r="U57" s="132"/>
      <c r="V57" s="131"/>
      <c r="W57" s="133"/>
      <c r="X57" s="132"/>
      <c r="Y57" s="1677"/>
      <c r="Z57" s="1678"/>
      <c r="AA57" s="1679"/>
      <c r="AB57" s="1680"/>
      <c r="AC57" s="1680"/>
      <c r="AD57" s="1681"/>
    </row>
    <row r="58" spans="2:30" ht="15" customHeight="1" x14ac:dyDescent="0.25">
      <c r="B58" s="1636"/>
      <c r="C58" s="1637"/>
      <c r="D58" s="1637"/>
      <c r="E58" s="1637"/>
      <c r="F58" s="1637"/>
      <c r="G58" s="1637"/>
      <c r="H58" s="1637"/>
      <c r="I58" s="1637"/>
      <c r="J58" s="1637"/>
      <c r="K58" s="1637"/>
      <c r="L58" s="1637"/>
      <c r="M58" s="1637"/>
      <c r="N58" s="1637"/>
      <c r="O58" s="1637"/>
      <c r="P58" s="1637"/>
      <c r="Q58" s="1637"/>
      <c r="R58" s="1637"/>
      <c r="S58" s="208"/>
      <c r="T58" s="133"/>
      <c r="U58" s="132"/>
      <c r="V58" s="131"/>
      <c r="W58" s="133"/>
      <c r="X58" s="132"/>
      <c r="Y58" s="1677"/>
      <c r="Z58" s="1678"/>
      <c r="AA58" s="1679"/>
      <c r="AB58" s="1680"/>
      <c r="AC58" s="1680"/>
      <c r="AD58" s="1681"/>
    </row>
    <row r="59" spans="2:30" ht="15" customHeight="1" thickBot="1" x14ac:dyDescent="0.3">
      <c r="B59" s="1619"/>
      <c r="C59" s="1620"/>
      <c r="D59" s="1620"/>
      <c r="E59" s="1620"/>
      <c r="F59" s="1620"/>
      <c r="G59" s="1620"/>
      <c r="H59" s="1620"/>
      <c r="I59" s="1620"/>
      <c r="J59" s="1620"/>
      <c r="K59" s="1620"/>
      <c r="L59" s="1620"/>
      <c r="M59" s="1620"/>
      <c r="N59" s="1620"/>
      <c r="O59" s="1620"/>
      <c r="P59" s="1620"/>
      <c r="Q59" s="1620"/>
      <c r="R59" s="1620"/>
      <c r="S59" s="1569"/>
      <c r="T59" s="1570"/>
      <c r="U59" s="1571"/>
      <c r="V59" s="1653"/>
      <c r="W59" s="1570"/>
      <c r="X59" s="1571"/>
      <c r="Y59" s="1682"/>
      <c r="Z59" s="1683"/>
      <c r="AA59" s="1684"/>
      <c r="AB59" s="1668"/>
      <c r="AC59" s="1668"/>
      <c r="AD59" s="1669"/>
    </row>
    <row r="60" spans="2:30" ht="15" customHeight="1" thickTop="1" thickBot="1" x14ac:dyDescent="0.3">
      <c r="B60" s="1632" t="s">
        <v>119</v>
      </c>
      <c r="C60" s="1633"/>
      <c r="D60" s="1633"/>
      <c r="E60" s="1633"/>
      <c r="F60" s="1633"/>
      <c r="G60" s="1633"/>
      <c r="H60" s="1633"/>
      <c r="I60" s="1633"/>
      <c r="J60" s="1633"/>
      <c r="K60" s="1633"/>
      <c r="L60" s="1633"/>
      <c r="M60" s="1633"/>
      <c r="N60" s="1633"/>
      <c r="O60" s="1633"/>
      <c r="P60" s="1633"/>
      <c r="Q60" s="1633"/>
      <c r="R60" s="1633"/>
      <c r="S60" s="1670"/>
      <c r="T60" s="1667"/>
      <c r="U60" s="1216"/>
      <c r="V60" s="1654"/>
      <c r="W60" s="1667"/>
      <c r="X60" s="1216"/>
      <c r="Y60" s="592">
        <v>1</v>
      </c>
      <c r="Z60" s="592"/>
      <c r="AA60" s="593"/>
      <c r="AB60" s="1218">
        <f>IF(AND(B55&lt;&gt;"",B56&lt;&gt;"",B57&lt;&gt;"",B58&lt;&gt;"",B59&lt;&gt;"",OR(S55="YES",S56="YES",S57="YES",S58="YES",S59="YES"),V55="YES",V56="YES",V57="YES",V58="YES",V59="YES"),Y60,0)</f>
        <v>0</v>
      </c>
      <c r="AC60" s="592"/>
      <c r="AD60" s="593"/>
    </row>
    <row r="61" spans="2:30" ht="15" customHeight="1" x14ac:dyDescent="0.25"/>
    <row r="62" spans="2:30" ht="15" customHeight="1" x14ac:dyDescent="0.25">
      <c r="B62" s="1612" t="s">
        <v>1403</v>
      </c>
      <c r="C62" s="1612"/>
      <c r="D62" s="1612"/>
      <c r="E62" s="1612"/>
      <c r="F62" s="1612"/>
      <c r="G62" s="1612"/>
      <c r="H62" s="1612"/>
      <c r="I62" s="1612"/>
      <c r="J62" s="1612"/>
      <c r="K62" s="1612"/>
      <c r="L62" s="1612"/>
      <c r="M62" s="1612"/>
      <c r="N62" s="1612"/>
      <c r="O62" s="1612"/>
      <c r="P62" s="1612"/>
      <c r="Q62" s="1612"/>
      <c r="R62" s="1612"/>
      <c r="S62" s="1612"/>
      <c r="T62" s="1612"/>
      <c r="U62" s="1612"/>
      <c r="V62" s="1612"/>
      <c r="W62" s="1612"/>
      <c r="X62" s="1612"/>
      <c r="Y62" s="1612"/>
      <c r="Z62" s="1612"/>
      <c r="AA62" s="1612"/>
      <c r="AB62" s="1612"/>
      <c r="AC62" s="1612"/>
      <c r="AD62" s="1612"/>
    </row>
    <row r="63" spans="2:30" ht="15" customHeight="1" x14ac:dyDescent="0.25"/>
    <row r="64" spans="2:30" ht="15" customHeight="1" x14ac:dyDescent="0.25">
      <c r="B64" s="129" t="s">
        <v>1405</v>
      </c>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row>
    <row r="65" spans="2:30" ht="15" customHeight="1" x14ac:dyDescent="0.25">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row>
    <row r="66" spans="2:30" ht="15" customHeight="1" thickBot="1" x14ac:dyDescent="0.3"/>
    <row r="67" spans="2:30" ht="15" customHeight="1" x14ac:dyDescent="0.25">
      <c r="B67" s="544" t="s">
        <v>1404</v>
      </c>
      <c r="C67" s="456"/>
      <c r="D67" s="456"/>
      <c r="E67" s="456"/>
      <c r="F67" s="456"/>
      <c r="G67" s="456"/>
      <c r="H67" s="456"/>
      <c r="I67" s="456"/>
      <c r="J67" s="456"/>
      <c r="K67" s="456"/>
      <c r="L67" s="456"/>
      <c r="M67" s="456"/>
      <c r="N67" s="456"/>
      <c r="O67" s="456"/>
      <c r="P67" s="456"/>
      <c r="Q67" s="456"/>
      <c r="R67" s="456"/>
      <c r="S67" s="430" t="s">
        <v>1260</v>
      </c>
      <c r="T67" s="430"/>
      <c r="U67" s="430"/>
      <c r="V67" s="430" t="s">
        <v>503</v>
      </c>
      <c r="W67" s="430"/>
      <c r="X67" s="430"/>
      <c r="Y67" s="430" t="s">
        <v>181</v>
      </c>
      <c r="Z67" s="430"/>
      <c r="AA67" s="430"/>
      <c r="AB67" s="456" t="s">
        <v>180</v>
      </c>
      <c r="AC67" s="456"/>
      <c r="AD67" s="457"/>
    </row>
    <row r="68" spans="2:30" ht="15" customHeight="1" thickBot="1" x14ac:dyDescent="0.3">
      <c r="B68" s="1615"/>
      <c r="C68" s="1613"/>
      <c r="D68" s="1613"/>
      <c r="E68" s="1613"/>
      <c r="F68" s="1613"/>
      <c r="G68" s="1613"/>
      <c r="H68" s="1613"/>
      <c r="I68" s="1613"/>
      <c r="J68" s="1613"/>
      <c r="K68" s="1613"/>
      <c r="L68" s="1613"/>
      <c r="M68" s="1613"/>
      <c r="N68" s="1613"/>
      <c r="O68" s="1613"/>
      <c r="P68" s="1613"/>
      <c r="Q68" s="1613"/>
      <c r="R68" s="1613"/>
      <c r="S68" s="390"/>
      <c r="T68" s="390"/>
      <c r="U68" s="390"/>
      <c r="V68" s="390"/>
      <c r="W68" s="390"/>
      <c r="X68" s="390"/>
      <c r="Y68" s="390"/>
      <c r="Z68" s="390"/>
      <c r="AA68" s="390"/>
      <c r="AB68" s="1613"/>
      <c r="AC68" s="1613"/>
      <c r="AD68" s="1614"/>
    </row>
    <row r="69" spans="2:30" ht="14.45" customHeight="1" thickBot="1" x14ac:dyDescent="0.3">
      <c r="B69" s="1634"/>
      <c r="C69" s="1635"/>
      <c r="D69" s="1635"/>
      <c r="E69" s="1635"/>
      <c r="F69" s="1635"/>
      <c r="G69" s="1635"/>
      <c r="H69" s="1635"/>
      <c r="I69" s="1635"/>
      <c r="J69" s="1635"/>
      <c r="K69" s="1635"/>
      <c r="L69" s="1635"/>
      <c r="M69" s="1635"/>
      <c r="N69" s="1635"/>
      <c r="O69" s="1635"/>
      <c r="P69" s="1635"/>
      <c r="Q69" s="1635"/>
      <c r="R69" s="1635"/>
      <c r="S69" s="1642"/>
      <c r="T69" s="1643"/>
      <c r="U69" s="1644"/>
      <c r="V69" s="1671"/>
      <c r="W69" s="1643"/>
      <c r="X69" s="1644"/>
      <c r="Y69" s="1639"/>
      <c r="Z69" s="1639"/>
      <c r="AA69" s="1639"/>
      <c r="AB69" s="1640"/>
      <c r="AC69" s="1640"/>
      <c r="AD69" s="1641"/>
    </row>
    <row r="70" spans="2:30" ht="14.45" customHeight="1" thickTop="1" thickBot="1" x14ac:dyDescent="0.3">
      <c r="B70" s="1638"/>
      <c r="C70" s="592"/>
      <c r="D70" s="592"/>
      <c r="E70" s="592"/>
      <c r="F70" s="592"/>
      <c r="G70" s="592"/>
      <c r="H70" s="592"/>
      <c r="I70" s="592"/>
      <c r="J70" s="592"/>
      <c r="K70" s="592"/>
      <c r="L70" s="592"/>
      <c r="M70" s="592"/>
      <c r="N70" s="592"/>
      <c r="O70" s="592"/>
      <c r="P70" s="592"/>
      <c r="Q70" s="592"/>
      <c r="R70" s="592"/>
      <c r="S70" s="592"/>
      <c r="T70" s="592"/>
      <c r="U70" s="592"/>
      <c r="V70" s="592"/>
      <c r="W70" s="592"/>
      <c r="X70" s="592"/>
      <c r="Y70" s="592">
        <v>2</v>
      </c>
      <c r="Z70" s="592"/>
      <c r="AA70" s="592"/>
      <c r="AB70" s="592">
        <f>IF(AND(B69&lt;&gt;"",S69="Yes",V69="Yes"),Y70,0)</f>
        <v>0</v>
      </c>
      <c r="AC70" s="592"/>
      <c r="AD70" s="593"/>
    </row>
    <row r="71" spans="2:30" ht="14.45" customHeight="1" x14ac:dyDescent="0.25"/>
    <row r="72" spans="2:30" ht="15" customHeight="1" x14ac:dyDescent="0.25">
      <c r="B72" s="585" t="s">
        <v>858</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row>
    <row r="73" spans="2:30" ht="15" customHeight="1" x14ac:dyDescent="0.25"/>
    <row r="74" spans="2:30" ht="15" customHeight="1" x14ac:dyDescent="0.25">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row>
    <row r="75" spans="2:30" ht="15" customHeight="1" x14ac:dyDescent="0.25"/>
    <row r="80" spans="2:30" ht="15" customHeight="1" x14ac:dyDescent="0.25"/>
    <row r="85" ht="15" customHeight="1" x14ac:dyDescent="0.25"/>
    <row r="90" ht="15" customHeight="1" x14ac:dyDescent="0.25"/>
    <row r="91" ht="15" customHeight="1" x14ac:dyDescent="0.25"/>
    <row r="95" ht="15" customHeight="1" x14ac:dyDescent="0.25"/>
    <row r="96" ht="15" customHeight="1" x14ac:dyDescent="0.25"/>
    <row r="97" ht="15" customHeight="1" x14ac:dyDescent="0.25"/>
    <row r="100" ht="15" customHeight="1" x14ac:dyDescent="0.25"/>
    <row r="103" ht="15" customHeight="1" x14ac:dyDescent="0.25"/>
    <row r="104" ht="15" customHeight="1" x14ac:dyDescent="0.25"/>
  </sheetData>
  <sheetProtection algorithmName="SHA-512" hashValue="5OKUuRL4jJs+OUW3va6gLUtXFQxc5HKfwGdEvVbjVfccixtAsb0wA05I/MGc6VUjuVU3X0ZD3M8W/qtNkZcBDA==" saltValue="KhWYtpF9P/RDgs72eP+SHg==" spinCount="100000" sheet="1" selectLockedCells="1"/>
  <mergeCells count="130">
    <mergeCell ref="V38:X38"/>
    <mergeCell ref="Y38:AA38"/>
    <mergeCell ref="AB38:AD38"/>
    <mergeCell ref="V60:X60"/>
    <mergeCell ref="AB59:AD59"/>
    <mergeCell ref="B72:AD72"/>
    <mergeCell ref="S60:U60"/>
    <mergeCell ref="V55:X55"/>
    <mergeCell ref="Y55:AA55"/>
    <mergeCell ref="AB55:AD55"/>
    <mergeCell ref="V56:X56"/>
    <mergeCell ref="Y56:AA56"/>
    <mergeCell ref="AB56:AD56"/>
    <mergeCell ref="V57:X57"/>
    <mergeCell ref="Y57:AA57"/>
    <mergeCell ref="AB57:AD57"/>
    <mergeCell ref="V58:X58"/>
    <mergeCell ref="Y58:AA58"/>
    <mergeCell ref="AB58:AD58"/>
    <mergeCell ref="V59:X59"/>
    <mergeCell ref="Y59:AA59"/>
    <mergeCell ref="V36:X36"/>
    <mergeCell ref="C30:AA30"/>
    <mergeCell ref="AB34:AD34"/>
    <mergeCell ref="Y34:AA34"/>
    <mergeCell ref="B34:R34"/>
    <mergeCell ref="B35:R35"/>
    <mergeCell ref="V34:X34"/>
    <mergeCell ref="V35:X35"/>
    <mergeCell ref="S34:U34"/>
    <mergeCell ref="S35:U35"/>
    <mergeCell ref="S36:U36"/>
    <mergeCell ref="B36:R36"/>
    <mergeCell ref="B2:U2"/>
    <mergeCell ref="V2:AC2"/>
    <mergeCell ref="B4:U4"/>
    <mergeCell ref="V4:AC4"/>
    <mergeCell ref="Y32:AA33"/>
    <mergeCell ref="AB32:AD33"/>
    <mergeCell ref="S32:U33"/>
    <mergeCell ref="B6:AD6"/>
    <mergeCell ref="B32:R33"/>
    <mergeCell ref="V32:X33"/>
    <mergeCell ref="B8:AA8"/>
    <mergeCell ref="AB8:AD8"/>
    <mergeCell ref="B10:AA10"/>
    <mergeCell ref="AB10:AD10"/>
    <mergeCell ref="C16:AA17"/>
    <mergeCell ref="AB17:AD17"/>
    <mergeCell ref="C12:AA13"/>
    <mergeCell ref="AB13:AD13"/>
    <mergeCell ref="AB14:AD14"/>
    <mergeCell ref="Y14:AA14"/>
    <mergeCell ref="D19:AA19"/>
    <mergeCell ref="AB19:AD19"/>
    <mergeCell ref="S37:U37"/>
    <mergeCell ref="S38:U38"/>
    <mergeCell ref="B47:U47"/>
    <mergeCell ref="B37:R37"/>
    <mergeCell ref="B39:R39"/>
    <mergeCell ref="B38:R38"/>
    <mergeCell ref="S39:U39"/>
    <mergeCell ref="B41:U41"/>
    <mergeCell ref="B74:AD74"/>
    <mergeCell ref="Y60:AA60"/>
    <mergeCell ref="AB60:AD60"/>
    <mergeCell ref="V47:AC47"/>
    <mergeCell ref="Y35:AA35"/>
    <mergeCell ref="AB35:AD35"/>
    <mergeCell ref="AB36:AD36"/>
    <mergeCell ref="AB37:AD37"/>
    <mergeCell ref="AB39:AD39"/>
    <mergeCell ref="Y37:AA37"/>
    <mergeCell ref="Y39:AA39"/>
    <mergeCell ref="Y36:AA36"/>
    <mergeCell ref="V37:X37"/>
    <mergeCell ref="V39:X39"/>
    <mergeCell ref="B57:R57"/>
    <mergeCell ref="B58:R58"/>
    <mergeCell ref="B53:R54"/>
    <mergeCell ref="B49:AD49"/>
    <mergeCell ref="AB53:AD54"/>
    <mergeCell ref="Y53:AA54"/>
    <mergeCell ref="V53:X54"/>
    <mergeCell ref="S53:U54"/>
    <mergeCell ref="B51:AD51"/>
    <mergeCell ref="S55:U55"/>
    <mergeCell ref="B70:R70"/>
    <mergeCell ref="S70:U70"/>
    <mergeCell ref="V70:X70"/>
    <mergeCell ref="Y70:AA70"/>
    <mergeCell ref="AB70:AD70"/>
    <mergeCell ref="B69:R69"/>
    <mergeCell ref="S69:U69"/>
    <mergeCell ref="V69:X69"/>
    <mergeCell ref="Y69:AA69"/>
    <mergeCell ref="AB69:AD69"/>
    <mergeCell ref="B62:AD62"/>
    <mergeCell ref="S67:U68"/>
    <mergeCell ref="V67:X68"/>
    <mergeCell ref="Y67:AA68"/>
    <mergeCell ref="AB67:AD68"/>
    <mergeCell ref="B67:R68"/>
    <mergeCell ref="B64:AD65"/>
    <mergeCell ref="Y20:AA20"/>
    <mergeCell ref="S56:U56"/>
    <mergeCell ref="S57:U57"/>
    <mergeCell ref="B59:R59"/>
    <mergeCell ref="AB20:AD20"/>
    <mergeCell ref="AB28:AD28"/>
    <mergeCell ref="Y28:AA28"/>
    <mergeCell ref="C23:AA24"/>
    <mergeCell ref="AB24:AD24"/>
    <mergeCell ref="D26:AA27"/>
    <mergeCell ref="AB27:AD27"/>
    <mergeCell ref="AB30:AD30"/>
    <mergeCell ref="B60:R60"/>
    <mergeCell ref="S58:U58"/>
    <mergeCell ref="S59:U59"/>
    <mergeCell ref="B55:R55"/>
    <mergeCell ref="B56:R56"/>
    <mergeCell ref="V41:AC41"/>
    <mergeCell ref="B43:U44"/>
    <mergeCell ref="V43:X44"/>
    <mergeCell ref="Y43:AA44"/>
    <mergeCell ref="AB43:AD44"/>
    <mergeCell ref="B45:U45"/>
    <mergeCell ref="V45:X45"/>
    <mergeCell ref="Y45:AA45"/>
    <mergeCell ref="AB45:AD45"/>
  </mergeCells>
  <conditionalFormatting sqref="V34:X38">
    <cfRule type="containsText" dxfId="59" priority="21" operator="containsText" text="NO">
      <formula>NOT(ISERROR(SEARCH("NO",V34)))</formula>
    </cfRule>
    <cfRule type="containsText" dxfId="58" priority="22" operator="containsText" text="YES">
      <formula>NOT(ISERROR(SEARCH("YES",V34)))</formula>
    </cfRule>
  </conditionalFormatting>
  <conditionalFormatting sqref="S35:X35">
    <cfRule type="expression" dxfId="57" priority="19">
      <formula>$AB$8="Yes"</formula>
    </cfRule>
  </conditionalFormatting>
  <conditionalFormatting sqref="C12:AD13">
    <cfRule type="expression" dxfId="56" priority="18">
      <formula>$AB$10="Yes"</formula>
    </cfRule>
  </conditionalFormatting>
  <conditionalFormatting sqref="C12:AD15">
    <cfRule type="expression" dxfId="55" priority="17">
      <formula>$AB$10="Yes"</formula>
    </cfRule>
  </conditionalFormatting>
  <conditionalFormatting sqref="C18:AD19 C21:AD22 C20:Y20 AB20">
    <cfRule type="expression" dxfId="54" priority="16">
      <formula>$AB$17="Yes"</formula>
    </cfRule>
  </conditionalFormatting>
  <conditionalFormatting sqref="C23:AD24">
    <cfRule type="expression" dxfId="53" priority="15">
      <formula>$AB$10="Yes"</formula>
    </cfRule>
  </conditionalFormatting>
  <conditionalFormatting sqref="C25:AD27 AB28:AD28 C28:Y28">
    <cfRule type="expression" dxfId="52" priority="14">
      <formula>$AB$24="Yes"</formula>
    </cfRule>
  </conditionalFormatting>
  <conditionalFormatting sqref="S38:X38">
    <cfRule type="expression" dxfId="51" priority="1">
      <formula>$AB$30="YES"</formula>
    </cfRule>
    <cfRule type="expression" dxfId="50" priority="13">
      <formula>AND($AB$10="YES",$AB$19&lt;&gt;"6+",OR(AND,$AB$24="YES",$AB$27="YES",AND($AB$24="NO",$AB$13="YES")))</formula>
    </cfRule>
  </conditionalFormatting>
  <conditionalFormatting sqref="AB14">
    <cfRule type="expression" dxfId="49" priority="12">
      <formula>$AB$13="YES"</formula>
    </cfRule>
  </conditionalFormatting>
  <conditionalFormatting sqref="AB14:AD14">
    <cfRule type="containsText" dxfId="48" priority="11" operator="containsText" text="NO">
      <formula>NOT(ISERROR(SEARCH("NO",AB14)))</formula>
    </cfRule>
  </conditionalFormatting>
  <conditionalFormatting sqref="AB20">
    <cfRule type="expression" dxfId="47" priority="10">
      <formula>$AB$20="YES"</formula>
    </cfRule>
  </conditionalFormatting>
  <conditionalFormatting sqref="AB20:AD20">
    <cfRule type="cellIs" dxfId="46" priority="9" operator="equal">
      <formula>"NO"</formula>
    </cfRule>
  </conditionalFormatting>
  <conditionalFormatting sqref="AB28:AD28">
    <cfRule type="cellIs" dxfId="45" priority="7" operator="equal">
      <formula>"NO"</formula>
    </cfRule>
    <cfRule type="expression" dxfId="44" priority="8">
      <formula>$AB$28="YES"</formula>
    </cfRule>
  </conditionalFormatting>
  <conditionalFormatting sqref="Y20:AD20">
    <cfRule type="expression" dxfId="43" priority="6">
      <formula>$AB$17="NO"</formula>
    </cfRule>
  </conditionalFormatting>
  <conditionalFormatting sqref="AB28:AD28 Y28">
    <cfRule type="expression" dxfId="42" priority="5">
      <formula>$AB$24="No"</formula>
    </cfRule>
  </conditionalFormatting>
  <conditionalFormatting sqref="AB30:AD30">
    <cfRule type="cellIs" dxfId="41" priority="3" operator="equal">
      <formula>"YES"</formula>
    </cfRule>
    <cfRule type="cellIs" dxfId="40" priority="4" operator="equal">
      <formula>"NO"</formula>
    </cfRule>
  </conditionalFormatting>
  <conditionalFormatting sqref="C16:AD17">
    <cfRule type="expression" dxfId="39" priority="2">
      <formula>$AB$10="YES"</formula>
    </cfRule>
  </conditionalFormatting>
  <dataValidations count="2">
    <dataValidation type="list" allowBlank="1" showInputMessage="1" showErrorMessage="1" sqref="AB8:AD8 AB29:AD29 AB10:AD10 AB17:AD17 AB13:AD13 AB24:AD25 AB27" xr:uid="{00000000-0002-0000-0B00-000000000000}">
      <formula1>"Yes,No"</formula1>
    </dataValidation>
    <dataValidation type="list" allowBlank="1" showInputMessage="1" showErrorMessage="1" sqref="AB19:AD19" xr:uid="{1AAAD770-F5BD-460C-A65B-49A083EA9A14}">
      <formula1>"1,2,3,4,5,6+"</formula1>
    </dataValidation>
  </dataValidations>
  <printOptions horizontalCentered="1"/>
  <pageMargins left="0.5" right="0.5" top="0.5" bottom="0.5" header="0.3" footer="0.3"/>
  <pageSetup scale="93" fitToHeight="0" orientation="portrait" r:id="rId1"/>
  <headerFooter>
    <oddFooter>&amp;C&amp;P</oddFooter>
  </headerFooter>
  <colBreaks count="1" manualBreakCount="1">
    <brk id="1" max="28"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Validation!$E$2:$E$3</xm:f>
          </x14:formula1>
          <xm:sqref>S55:X59 S34:X38 V45:X46 S69:X69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E98"/>
  <sheetViews>
    <sheetView showGridLines="0" zoomScaleNormal="100" workbookViewId="0">
      <selection activeCell="V37" sqref="V37:X37"/>
    </sheetView>
  </sheetViews>
  <sheetFormatPr defaultColWidth="0" defaultRowHeight="15" customHeight="1" zeroHeight="1" x14ac:dyDescent="0.25"/>
  <cols>
    <col min="1" max="31" width="3.28515625" style="14" customWidth="1"/>
    <col min="32" max="16384" width="9.140625" style="14" hidden="1"/>
  </cols>
  <sheetData>
    <row r="1" spans="2:30" ht="15" customHeight="1" x14ac:dyDescent="0.25"/>
    <row r="2" spans="2:30" ht="15" customHeight="1" x14ac:dyDescent="0.25">
      <c r="B2" s="180" t="s">
        <v>859</v>
      </c>
      <c r="C2" s="180"/>
      <c r="D2" s="180"/>
      <c r="E2" s="180"/>
      <c r="F2" s="180"/>
      <c r="G2" s="180"/>
      <c r="H2" s="180"/>
      <c r="I2" s="180"/>
      <c r="J2" s="180"/>
      <c r="K2" s="180"/>
      <c r="L2" s="180"/>
      <c r="M2" s="180"/>
      <c r="N2" s="180"/>
      <c r="O2" s="180"/>
      <c r="P2" s="180"/>
      <c r="Q2" s="180"/>
      <c r="R2" s="180"/>
      <c r="S2" s="180"/>
      <c r="T2" s="180"/>
      <c r="U2" s="180"/>
      <c r="V2" s="180" t="s">
        <v>101</v>
      </c>
      <c r="W2" s="180"/>
      <c r="X2" s="180"/>
      <c r="Y2" s="180"/>
      <c r="Z2" s="180"/>
      <c r="AA2" s="180"/>
      <c r="AB2" s="180"/>
      <c r="AC2" s="180"/>
      <c r="AD2" s="34">
        <v>21</v>
      </c>
    </row>
    <row r="3" spans="2:30" ht="15" customHeight="1" x14ac:dyDescent="0.25"/>
    <row r="4" spans="2:30" ht="15" customHeight="1" x14ac:dyDescent="0.25">
      <c r="B4" s="210" t="s">
        <v>1432</v>
      </c>
      <c r="C4" s="210"/>
      <c r="D4" s="210"/>
      <c r="E4" s="210"/>
      <c r="F4" s="210"/>
      <c r="G4" s="210"/>
      <c r="H4" s="210"/>
      <c r="I4" s="210"/>
      <c r="J4" s="210"/>
      <c r="K4" s="210"/>
      <c r="L4" s="210"/>
      <c r="M4" s="210"/>
      <c r="N4" s="210"/>
      <c r="O4" s="210"/>
      <c r="P4" s="210"/>
      <c r="Q4" s="210"/>
      <c r="R4" s="210"/>
      <c r="S4" s="210"/>
      <c r="T4" s="210"/>
      <c r="U4" s="210"/>
      <c r="V4" s="210"/>
      <c r="W4" s="210"/>
      <c r="X4" s="210"/>
      <c r="Y4" s="210"/>
      <c r="Z4" s="210"/>
      <c r="AA4" s="129"/>
      <c r="AB4" s="129"/>
      <c r="AC4" s="129"/>
      <c r="AD4" s="129"/>
    </row>
    <row r="5" spans="2:30" ht="15" customHeight="1" x14ac:dyDescent="0.25">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705"/>
      <c r="AB5" s="705"/>
      <c r="AC5" s="705"/>
      <c r="AD5" s="705"/>
    </row>
    <row r="6" spans="2:30" ht="15" customHeight="1" x14ac:dyDescent="0.25">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1686"/>
      <c r="AB6" s="1686"/>
      <c r="AC6" s="1686"/>
      <c r="AD6" s="1686"/>
    </row>
    <row r="7" spans="2:30" ht="15" customHeight="1" thickBot="1" x14ac:dyDescent="0.3"/>
    <row r="8" spans="2:30" ht="15" customHeight="1" thickBot="1" x14ac:dyDescent="0.3">
      <c r="B8" s="172" t="s">
        <v>721</v>
      </c>
      <c r="C8" s="172"/>
      <c r="D8" s="172"/>
      <c r="E8" s="172"/>
      <c r="F8" s="172"/>
      <c r="G8" s="172"/>
      <c r="H8" s="172"/>
      <c r="I8" s="172"/>
      <c r="J8" s="172"/>
      <c r="K8" s="172"/>
      <c r="L8" s="172"/>
      <c r="M8" s="172"/>
      <c r="N8" s="172"/>
      <c r="O8" s="172"/>
      <c r="P8" s="172"/>
      <c r="Q8" s="172"/>
      <c r="R8" s="172"/>
      <c r="S8" s="172"/>
      <c r="T8" s="172"/>
      <c r="U8" s="172"/>
      <c r="V8" s="1162" t="s">
        <v>101</v>
      </c>
      <c r="W8" s="1162"/>
      <c r="X8" s="1162"/>
      <c r="Y8" s="1162"/>
      <c r="Z8" s="1162"/>
      <c r="AA8" s="1162"/>
      <c r="AB8" s="1162"/>
      <c r="AC8" s="1162"/>
      <c r="AD8" s="33">
        <f>Y18</f>
        <v>3</v>
      </c>
    </row>
    <row r="9" spans="2:30" ht="15" customHeight="1" x14ac:dyDescent="0.25"/>
    <row r="10" spans="2:30" ht="15" customHeight="1" x14ac:dyDescent="0.25">
      <c r="B10" s="134" t="s">
        <v>1324</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row>
    <row r="11" spans="2:30" ht="15" customHeight="1" thickBot="1" x14ac:dyDescent="0.3"/>
    <row r="12" spans="2:30" s="21" customFormat="1" ht="15" customHeight="1" x14ac:dyDescent="0.25">
      <c r="B12" s="738" t="s">
        <v>722</v>
      </c>
      <c r="C12" s="626"/>
      <c r="D12" s="626"/>
      <c r="E12" s="626"/>
      <c r="F12" s="626"/>
      <c r="G12" s="626"/>
      <c r="H12" s="626"/>
      <c r="I12" s="626"/>
      <c r="J12" s="626"/>
      <c r="K12" s="626"/>
      <c r="L12" s="626"/>
      <c r="M12" s="626"/>
      <c r="N12" s="626"/>
      <c r="O12" s="626"/>
      <c r="P12" s="626"/>
      <c r="Q12" s="627"/>
      <c r="R12" s="429" t="s">
        <v>207</v>
      </c>
      <c r="S12" s="430"/>
      <c r="T12" s="430"/>
      <c r="U12" s="430"/>
      <c r="V12" s="430" t="s">
        <v>503</v>
      </c>
      <c r="W12" s="430"/>
      <c r="X12" s="430"/>
      <c r="Y12" s="430" t="s">
        <v>204</v>
      </c>
      <c r="Z12" s="430"/>
      <c r="AA12" s="431"/>
      <c r="AB12" s="547" t="s">
        <v>180</v>
      </c>
      <c r="AC12" s="430"/>
      <c r="AD12" s="431"/>
    </row>
    <row r="13" spans="2:30" s="21" customFormat="1" ht="15" customHeight="1" thickBot="1" x14ac:dyDescent="0.3">
      <c r="B13" s="478" t="s">
        <v>723</v>
      </c>
      <c r="C13" s="386"/>
      <c r="D13" s="386"/>
      <c r="E13" s="386"/>
      <c r="F13" s="386"/>
      <c r="G13" s="386"/>
      <c r="H13" s="386"/>
      <c r="I13" s="386"/>
      <c r="J13" s="386"/>
      <c r="K13" s="386"/>
      <c r="L13" s="386"/>
      <c r="M13" s="386"/>
      <c r="N13" s="386"/>
      <c r="O13" s="386"/>
      <c r="P13" s="386"/>
      <c r="Q13" s="479"/>
      <c r="R13" s="1480"/>
      <c r="S13" s="1379"/>
      <c r="T13" s="1379"/>
      <c r="U13" s="1379"/>
      <c r="V13" s="1379"/>
      <c r="W13" s="1379"/>
      <c r="X13" s="1379"/>
      <c r="Y13" s="1379"/>
      <c r="Z13" s="1379"/>
      <c r="AA13" s="1437"/>
      <c r="AB13" s="396"/>
      <c r="AC13" s="1379"/>
      <c r="AD13" s="1437"/>
    </row>
    <row r="14" spans="2:30" ht="15" customHeight="1" x14ac:dyDescent="0.25">
      <c r="B14" s="1642"/>
      <c r="C14" s="1643"/>
      <c r="D14" s="1643"/>
      <c r="E14" s="1643"/>
      <c r="F14" s="1643"/>
      <c r="G14" s="1643"/>
      <c r="H14" s="1643"/>
      <c r="I14" s="1643"/>
      <c r="J14" s="1643"/>
      <c r="K14" s="1643"/>
      <c r="L14" s="1643"/>
      <c r="M14" s="1643"/>
      <c r="N14" s="1643"/>
      <c r="O14" s="1643"/>
      <c r="P14" s="1643"/>
      <c r="Q14" s="1643"/>
      <c r="R14" s="1715"/>
      <c r="S14" s="1716"/>
      <c r="T14" s="1716"/>
      <c r="U14" s="1716"/>
      <c r="V14" s="1719"/>
      <c r="W14" s="1719"/>
      <c r="X14" s="1719"/>
      <c r="Y14" s="1414">
        <v>2</v>
      </c>
      <c r="Z14" s="1414"/>
      <c r="AA14" s="1415"/>
      <c r="AB14" s="1427">
        <f>IF(AND(B14&lt;&gt;"",B15&lt;&gt;"",R14&lt;&gt;"",V14="YES"),Y14,0)</f>
        <v>0</v>
      </c>
      <c r="AC14" s="1428"/>
      <c r="AD14" s="1429"/>
    </row>
    <row r="15" spans="2:30" ht="15" customHeight="1" thickBot="1" x14ac:dyDescent="0.3">
      <c r="B15" s="200"/>
      <c r="C15" s="201"/>
      <c r="D15" s="201"/>
      <c r="E15" s="201"/>
      <c r="F15" s="201"/>
      <c r="G15" s="201"/>
      <c r="H15" s="201"/>
      <c r="I15" s="201"/>
      <c r="J15" s="201"/>
      <c r="K15" s="201"/>
      <c r="L15" s="201"/>
      <c r="M15" s="201"/>
      <c r="N15" s="201"/>
      <c r="O15" s="201"/>
      <c r="P15" s="201"/>
      <c r="Q15" s="201"/>
      <c r="R15" s="1717"/>
      <c r="S15" s="1718"/>
      <c r="T15" s="1718"/>
      <c r="U15" s="1718"/>
      <c r="V15" s="1720"/>
      <c r="W15" s="1720"/>
      <c r="X15" s="1720"/>
      <c r="Y15" s="1439"/>
      <c r="Z15" s="1439"/>
      <c r="AA15" s="1440"/>
      <c r="AB15" s="944"/>
      <c r="AC15" s="945"/>
      <c r="AD15" s="1430"/>
    </row>
    <row r="16" spans="2:30" ht="15" customHeight="1" x14ac:dyDescent="0.25">
      <c r="B16" s="1642"/>
      <c r="C16" s="1643"/>
      <c r="D16" s="1643"/>
      <c r="E16" s="1643"/>
      <c r="F16" s="1643"/>
      <c r="G16" s="1643"/>
      <c r="H16" s="1643"/>
      <c r="I16" s="1643"/>
      <c r="J16" s="1643"/>
      <c r="K16" s="1643"/>
      <c r="L16" s="1643"/>
      <c r="M16" s="1643"/>
      <c r="N16" s="1643"/>
      <c r="O16" s="1643"/>
      <c r="P16" s="1643"/>
      <c r="Q16" s="1643"/>
      <c r="R16" s="1721"/>
      <c r="S16" s="1722"/>
      <c r="T16" s="1722"/>
      <c r="U16" s="1722"/>
      <c r="V16" s="978"/>
      <c r="W16" s="978"/>
      <c r="X16" s="978"/>
      <c r="Y16" s="1414">
        <v>1</v>
      </c>
      <c r="Z16" s="1414"/>
      <c r="AA16" s="1415"/>
      <c r="AB16" s="1427">
        <f>IF(AND(B16&lt;&gt;"",B17&lt;&gt;"",R16&lt;&gt;"",V16="YES"),Y16,0)</f>
        <v>0</v>
      </c>
      <c r="AC16" s="1428"/>
      <c r="AD16" s="1429"/>
    </row>
    <row r="17" spans="2:30" ht="15" customHeight="1" thickBot="1" x14ac:dyDescent="0.3">
      <c r="B17" s="1569"/>
      <c r="C17" s="1570"/>
      <c r="D17" s="1570"/>
      <c r="E17" s="1570"/>
      <c r="F17" s="1570"/>
      <c r="G17" s="1570"/>
      <c r="H17" s="1570"/>
      <c r="I17" s="1570"/>
      <c r="J17" s="1570"/>
      <c r="K17" s="1570"/>
      <c r="L17" s="1570"/>
      <c r="M17" s="1570"/>
      <c r="N17" s="1570"/>
      <c r="O17" s="1570"/>
      <c r="P17" s="1570"/>
      <c r="Q17" s="1570"/>
      <c r="R17" s="1723"/>
      <c r="S17" s="1724"/>
      <c r="T17" s="1724"/>
      <c r="U17" s="1724"/>
      <c r="V17" s="579"/>
      <c r="W17" s="579"/>
      <c r="X17" s="579"/>
      <c r="Y17" s="1335"/>
      <c r="Z17" s="1335"/>
      <c r="AA17" s="1336"/>
      <c r="AB17" s="1254"/>
      <c r="AC17" s="1158"/>
      <c r="AD17" s="1255"/>
    </row>
    <row r="18" spans="2:30" ht="15" customHeight="1" thickTop="1" thickBot="1" x14ac:dyDescent="0.3">
      <c r="B18" s="1632" t="s">
        <v>119</v>
      </c>
      <c r="C18" s="1633"/>
      <c r="D18" s="1633"/>
      <c r="E18" s="1633"/>
      <c r="F18" s="1633"/>
      <c r="G18" s="1633"/>
      <c r="H18" s="1633"/>
      <c r="I18" s="1633"/>
      <c r="J18" s="1633"/>
      <c r="K18" s="1633"/>
      <c r="L18" s="1633"/>
      <c r="M18" s="1633"/>
      <c r="N18" s="1633"/>
      <c r="O18" s="1633"/>
      <c r="P18" s="1633"/>
      <c r="Q18" s="1633"/>
      <c r="R18" s="1413"/>
      <c r="S18" s="618"/>
      <c r="T18" s="618"/>
      <c r="U18" s="618"/>
      <c r="V18" s="618"/>
      <c r="W18" s="618"/>
      <c r="X18" s="618"/>
      <c r="Y18" s="592">
        <f>SUM(Y14,Y16)</f>
        <v>3</v>
      </c>
      <c r="Z18" s="592"/>
      <c r="AA18" s="593"/>
      <c r="AB18" s="1218">
        <f>SUM(AB14,AB16)</f>
        <v>0</v>
      </c>
      <c r="AC18" s="592"/>
      <c r="AD18" s="593"/>
    </row>
    <row r="19" spans="2:30" ht="15" customHeight="1" thickBot="1" x14ac:dyDescent="0.3"/>
    <row r="20" spans="2:30" ht="15" customHeight="1" thickBot="1" x14ac:dyDescent="0.3">
      <c r="B20" s="172" t="s">
        <v>1471</v>
      </c>
      <c r="C20" s="172"/>
      <c r="D20" s="172"/>
      <c r="E20" s="172"/>
      <c r="F20" s="172"/>
      <c r="G20" s="172"/>
      <c r="H20" s="172"/>
      <c r="I20" s="172"/>
      <c r="J20" s="172"/>
      <c r="K20" s="172"/>
      <c r="L20" s="172"/>
      <c r="M20" s="172"/>
      <c r="N20" s="172"/>
      <c r="O20" s="172"/>
      <c r="P20" s="172"/>
      <c r="Q20" s="172"/>
      <c r="R20" s="172"/>
      <c r="S20" s="172"/>
      <c r="T20" s="172"/>
      <c r="U20" s="172"/>
      <c r="V20" s="1162" t="s">
        <v>101</v>
      </c>
      <c r="W20" s="1162"/>
      <c r="X20" s="1162"/>
      <c r="Y20" s="1162"/>
      <c r="Z20" s="1162"/>
      <c r="AA20" s="1162"/>
      <c r="AB20" s="1162"/>
      <c r="AC20" s="1162"/>
      <c r="AD20" s="33">
        <f>Y30</f>
        <v>5</v>
      </c>
    </row>
    <row r="21" spans="2:30" ht="15" customHeight="1" thickBot="1" x14ac:dyDescent="0.3"/>
    <row r="22" spans="2:30" ht="15" customHeight="1" x14ac:dyDescent="0.25">
      <c r="B22" s="475"/>
      <c r="C22" s="380"/>
      <c r="D22" s="380"/>
      <c r="E22" s="380"/>
      <c r="F22" s="380"/>
      <c r="G22" s="380"/>
      <c r="H22" s="380"/>
      <c r="I22" s="380"/>
      <c r="J22" s="380"/>
      <c r="K22" s="380"/>
      <c r="L22" s="380"/>
      <c r="M22" s="380"/>
      <c r="N22" s="380"/>
      <c r="O22" s="380"/>
      <c r="P22" s="380"/>
      <c r="Q22" s="437"/>
      <c r="R22" s="544" t="s">
        <v>183</v>
      </c>
      <c r="S22" s="456"/>
      <c r="T22" s="456"/>
      <c r="U22" s="430" t="s">
        <v>206</v>
      </c>
      <c r="V22" s="430"/>
      <c r="W22" s="430"/>
      <c r="X22" s="430"/>
      <c r="Y22" s="430" t="s">
        <v>204</v>
      </c>
      <c r="Z22" s="430"/>
      <c r="AA22" s="430"/>
      <c r="AB22" s="430" t="s">
        <v>180</v>
      </c>
      <c r="AC22" s="430"/>
      <c r="AD22" s="431"/>
    </row>
    <row r="23" spans="2:30" ht="15" customHeight="1" thickBot="1" x14ac:dyDescent="0.3">
      <c r="B23" s="478"/>
      <c r="C23" s="386"/>
      <c r="D23" s="386"/>
      <c r="E23" s="386"/>
      <c r="F23" s="386"/>
      <c r="G23" s="386"/>
      <c r="H23" s="386"/>
      <c r="I23" s="386"/>
      <c r="J23" s="386"/>
      <c r="K23" s="386"/>
      <c r="L23" s="386"/>
      <c r="M23" s="386"/>
      <c r="N23" s="386"/>
      <c r="O23" s="386"/>
      <c r="P23" s="386"/>
      <c r="Q23" s="479"/>
      <c r="R23" s="545"/>
      <c r="S23" s="459"/>
      <c r="T23" s="459"/>
      <c r="U23" s="391"/>
      <c r="V23" s="391"/>
      <c r="W23" s="391"/>
      <c r="X23" s="391"/>
      <c r="Y23" s="391"/>
      <c r="Z23" s="391"/>
      <c r="AA23" s="391"/>
      <c r="AB23" s="391"/>
      <c r="AC23" s="391"/>
      <c r="AD23" s="433"/>
    </row>
    <row r="24" spans="2:30" ht="15" customHeight="1" x14ac:dyDescent="0.25">
      <c r="B24" s="1687" t="s">
        <v>1465</v>
      </c>
      <c r="C24" s="1688"/>
      <c r="D24" s="1688"/>
      <c r="E24" s="1688"/>
      <c r="F24" s="1688"/>
      <c r="G24" s="1688"/>
      <c r="H24" s="1688"/>
      <c r="I24" s="1688"/>
      <c r="J24" s="1688"/>
      <c r="K24" s="1688"/>
      <c r="L24" s="1688"/>
      <c r="M24" s="1688"/>
      <c r="N24" s="1688"/>
      <c r="O24" s="1688"/>
      <c r="P24" s="1688"/>
      <c r="Q24" s="1688"/>
      <c r="R24" s="1688"/>
      <c r="S24" s="1688"/>
      <c r="T24" s="1688"/>
      <c r="U24" s="1688"/>
      <c r="V24" s="1688"/>
      <c r="W24" s="1688"/>
      <c r="X24" s="1688"/>
      <c r="Y24" s="1688"/>
      <c r="Z24" s="1688"/>
      <c r="AA24" s="1688"/>
      <c r="AB24" s="1688"/>
      <c r="AC24" s="1688"/>
      <c r="AD24" s="1689"/>
    </row>
    <row r="25" spans="2:30" ht="15" customHeight="1" x14ac:dyDescent="0.25">
      <c r="B25" s="1337" t="s">
        <v>1464</v>
      </c>
      <c r="C25" s="878"/>
      <c r="D25" s="878"/>
      <c r="E25" s="878"/>
      <c r="F25" s="878"/>
      <c r="G25" s="878"/>
      <c r="H25" s="878"/>
      <c r="I25" s="878"/>
      <c r="J25" s="878"/>
      <c r="K25" s="878"/>
      <c r="L25" s="878"/>
      <c r="M25" s="878"/>
      <c r="N25" s="878"/>
      <c r="O25" s="878"/>
      <c r="P25" s="878"/>
      <c r="Q25" s="1444"/>
      <c r="R25" s="1738"/>
      <c r="S25" s="1313"/>
      <c r="T25" s="1314"/>
      <c r="U25" s="1690"/>
      <c r="V25" s="1691"/>
      <c r="W25" s="1691"/>
      <c r="X25" s="1692"/>
      <c r="Y25" s="1315">
        <v>5</v>
      </c>
      <c r="Z25" s="1316"/>
      <c r="AA25" s="1317"/>
      <c r="AB25" s="1277">
        <f>IF(AND(R25="YES"),Y25,0)</f>
        <v>0</v>
      </c>
      <c r="AC25" s="1278"/>
      <c r="AD25" s="1279"/>
    </row>
    <row r="26" spans="2:30" ht="15" customHeight="1" thickBot="1" x14ac:dyDescent="0.3">
      <c r="B26" s="1101"/>
      <c r="C26" s="881"/>
      <c r="D26" s="881"/>
      <c r="E26" s="881"/>
      <c r="F26" s="881"/>
      <c r="G26" s="881"/>
      <c r="H26" s="881"/>
      <c r="I26" s="881"/>
      <c r="J26" s="881"/>
      <c r="K26" s="881"/>
      <c r="L26" s="881"/>
      <c r="M26" s="881"/>
      <c r="N26" s="881"/>
      <c r="O26" s="881"/>
      <c r="P26" s="881"/>
      <c r="Q26" s="1685"/>
      <c r="R26" s="205"/>
      <c r="S26" s="206"/>
      <c r="T26" s="1238"/>
      <c r="U26" s="1690"/>
      <c r="V26" s="1691"/>
      <c r="W26" s="1691"/>
      <c r="X26" s="1692"/>
      <c r="Y26" s="1184"/>
      <c r="Z26" s="1185"/>
      <c r="AA26" s="1186"/>
      <c r="AB26" s="1190"/>
      <c r="AC26" s="1191"/>
      <c r="AD26" s="1725"/>
    </row>
    <row r="27" spans="2:30" ht="15" customHeight="1" x14ac:dyDescent="0.25">
      <c r="B27" s="1687" t="s">
        <v>1466</v>
      </c>
      <c r="C27" s="1688"/>
      <c r="D27" s="1688"/>
      <c r="E27" s="1688"/>
      <c r="F27" s="1688"/>
      <c r="G27" s="1688"/>
      <c r="H27" s="1688"/>
      <c r="I27" s="1688"/>
      <c r="J27" s="1688"/>
      <c r="K27" s="1688"/>
      <c r="L27" s="1688"/>
      <c r="M27" s="1688"/>
      <c r="N27" s="1688"/>
      <c r="O27" s="1688"/>
      <c r="P27" s="1688"/>
      <c r="Q27" s="1688"/>
      <c r="R27" s="1688"/>
      <c r="S27" s="1688"/>
      <c r="T27" s="1688"/>
      <c r="U27" s="1688"/>
      <c r="V27" s="1688"/>
      <c r="W27" s="1688"/>
      <c r="X27" s="1688"/>
      <c r="Y27" s="1688"/>
      <c r="Z27" s="1688"/>
      <c r="AA27" s="1688"/>
      <c r="AB27" s="1688"/>
      <c r="AC27" s="1688"/>
      <c r="AD27" s="1689"/>
    </row>
    <row r="28" spans="2:30" ht="15" customHeight="1" x14ac:dyDescent="0.25">
      <c r="B28" s="1337" t="s">
        <v>1464</v>
      </c>
      <c r="C28" s="878"/>
      <c r="D28" s="878"/>
      <c r="E28" s="878"/>
      <c r="F28" s="878"/>
      <c r="G28" s="878"/>
      <c r="H28" s="878"/>
      <c r="I28" s="878"/>
      <c r="J28" s="878"/>
      <c r="K28" s="878"/>
      <c r="L28" s="878"/>
      <c r="M28" s="878"/>
      <c r="N28" s="878"/>
      <c r="O28" s="878"/>
      <c r="P28" s="878"/>
      <c r="Q28" s="1444"/>
      <c r="R28" s="1699"/>
      <c r="S28" s="1700"/>
      <c r="T28" s="1701"/>
      <c r="U28" s="1693"/>
      <c r="V28" s="1694"/>
      <c r="W28" s="1694"/>
      <c r="X28" s="1695"/>
      <c r="Y28" s="1726">
        <v>5</v>
      </c>
      <c r="Z28" s="1727"/>
      <c r="AA28" s="1728"/>
      <c r="AB28" s="1732">
        <f>IF(AND(R28="YES"),Y28,0)</f>
        <v>0</v>
      </c>
      <c r="AC28" s="1733"/>
      <c r="AD28" s="1734"/>
    </row>
    <row r="29" spans="2:30" ht="15" customHeight="1" thickBot="1" x14ac:dyDescent="0.3">
      <c r="B29" s="1101"/>
      <c r="C29" s="881"/>
      <c r="D29" s="881"/>
      <c r="E29" s="881"/>
      <c r="F29" s="881"/>
      <c r="G29" s="881"/>
      <c r="H29" s="881"/>
      <c r="I29" s="881"/>
      <c r="J29" s="881"/>
      <c r="K29" s="881"/>
      <c r="L29" s="881"/>
      <c r="M29" s="881"/>
      <c r="N29" s="881"/>
      <c r="O29" s="881"/>
      <c r="P29" s="881"/>
      <c r="Q29" s="1685"/>
      <c r="R29" s="1702"/>
      <c r="S29" s="1703"/>
      <c r="T29" s="1704"/>
      <c r="U29" s="1696"/>
      <c r="V29" s="1697"/>
      <c r="W29" s="1697"/>
      <c r="X29" s="1698"/>
      <c r="Y29" s="1729"/>
      <c r="Z29" s="1730"/>
      <c r="AA29" s="1731"/>
      <c r="AB29" s="1735"/>
      <c r="AC29" s="1736"/>
      <c r="AD29" s="1737"/>
    </row>
    <row r="30" spans="2:30" ht="15" customHeight="1" thickTop="1" thickBot="1" x14ac:dyDescent="0.3">
      <c r="B30" s="1649" t="s">
        <v>119</v>
      </c>
      <c r="C30" s="1650"/>
      <c r="D30" s="1650"/>
      <c r="E30" s="1650"/>
      <c r="F30" s="1650"/>
      <c r="G30" s="1650"/>
      <c r="H30" s="1650"/>
      <c r="I30" s="1650"/>
      <c r="J30" s="1650"/>
      <c r="K30" s="1650"/>
      <c r="L30" s="1650"/>
      <c r="M30" s="1650"/>
      <c r="N30" s="1650"/>
      <c r="O30" s="1650"/>
      <c r="P30" s="1650"/>
      <c r="Q30" s="1650"/>
      <c r="R30" s="1670"/>
      <c r="S30" s="1667"/>
      <c r="T30" s="1216"/>
      <c r="U30" s="1291"/>
      <c r="V30" s="1292"/>
      <c r="W30" s="1292"/>
      <c r="X30" s="1293"/>
      <c r="Y30" s="969">
        <v>5</v>
      </c>
      <c r="Z30" s="970"/>
      <c r="AA30" s="1218"/>
      <c r="AB30" s="969">
        <f>MIN(5,(IF(U30&lt;&gt;"",SUM(AB25,AB28),0)))</f>
        <v>0</v>
      </c>
      <c r="AC30" s="970"/>
      <c r="AD30" s="971"/>
    </row>
    <row r="31" spans="2:30" ht="15" customHeight="1" thickBot="1" x14ac:dyDescent="0.3"/>
    <row r="32" spans="2:30" ht="15" customHeight="1" thickBot="1" x14ac:dyDescent="0.3">
      <c r="B32" s="172" t="s">
        <v>1467</v>
      </c>
      <c r="C32" s="172"/>
      <c r="D32" s="172"/>
      <c r="E32" s="172"/>
      <c r="F32" s="172"/>
      <c r="G32" s="172"/>
      <c r="H32" s="172"/>
      <c r="I32" s="172"/>
      <c r="J32" s="172"/>
      <c r="K32" s="172"/>
      <c r="L32" s="172"/>
      <c r="M32" s="172"/>
      <c r="N32" s="172"/>
      <c r="O32" s="172"/>
      <c r="P32" s="172"/>
      <c r="Q32" s="172"/>
      <c r="R32" s="172"/>
      <c r="S32" s="172"/>
      <c r="T32" s="172"/>
      <c r="U32" s="172"/>
      <c r="V32" s="1162" t="s">
        <v>101</v>
      </c>
      <c r="W32" s="1162"/>
      <c r="X32" s="1162"/>
      <c r="Y32" s="1162"/>
      <c r="Z32" s="1162"/>
      <c r="AA32" s="1162"/>
      <c r="AB32" s="1162"/>
      <c r="AC32" s="1162"/>
      <c r="AD32" s="33">
        <f>Y37</f>
        <v>3</v>
      </c>
    </row>
    <row r="33" spans="1:31" ht="15" customHeight="1" thickBot="1" x14ac:dyDescent="0.3"/>
    <row r="34" spans="1:31" ht="15" customHeight="1" x14ac:dyDescent="0.25">
      <c r="B34" s="598" t="s">
        <v>205</v>
      </c>
      <c r="C34" s="698"/>
      <c r="D34" s="698"/>
      <c r="E34" s="698"/>
      <c r="F34" s="698"/>
      <c r="G34" s="698"/>
      <c r="H34" s="698"/>
      <c r="I34" s="698"/>
      <c r="J34" s="698"/>
      <c r="K34" s="698"/>
      <c r="L34" s="698"/>
      <c r="M34" s="698"/>
      <c r="N34" s="698"/>
      <c r="O34" s="698"/>
      <c r="P34" s="698"/>
      <c r="Q34" s="698"/>
      <c r="R34" s="698"/>
      <c r="S34" s="698"/>
      <c r="T34" s="698"/>
      <c r="U34" s="599"/>
      <c r="V34" s="547" t="s">
        <v>1241</v>
      </c>
      <c r="W34" s="430"/>
      <c r="X34" s="430"/>
      <c r="Y34" s="430" t="s">
        <v>204</v>
      </c>
      <c r="Z34" s="430"/>
      <c r="AA34" s="431"/>
      <c r="AB34" s="547" t="s">
        <v>180</v>
      </c>
      <c r="AC34" s="430"/>
      <c r="AD34" s="431"/>
    </row>
    <row r="35" spans="1:31" ht="15" customHeight="1" x14ac:dyDescent="0.25">
      <c r="B35" s="600"/>
      <c r="C35" s="699"/>
      <c r="D35" s="699"/>
      <c r="E35" s="699"/>
      <c r="F35" s="699"/>
      <c r="G35" s="699"/>
      <c r="H35" s="699"/>
      <c r="I35" s="699"/>
      <c r="J35" s="699"/>
      <c r="K35" s="699"/>
      <c r="L35" s="699"/>
      <c r="M35" s="699"/>
      <c r="N35" s="699"/>
      <c r="O35" s="699"/>
      <c r="P35" s="699"/>
      <c r="Q35" s="699"/>
      <c r="R35" s="699"/>
      <c r="S35" s="699"/>
      <c r="T35" s="699"/>
      <c r="U35" s="601"/>
      <c r="V35" s="421"/>
      <c r="W35" s="390"/>
      <c r="X35" s="390"/>
      <c r="Y35" s="390"/>
      <c r="Z35" s="390"/>
      <c r="AA35" s="474"/>
      <c r="AB35" s="421"/>
      <c r="AC35" s="390"/>
      <c r="AD35" s="474"/>
    </row>
    <row r="36" spans="1:31" ht="15" customHeight="1" thickBot="1" x14ac:dyDescent="0.3">
      <c r="B36" s="602"/>
      <c r="C36" s="700"/>
      <c r="D36" s="700"/>
      <c r="E36" s="700"/>
      <c r="F36" s="700"/>
      <c r="G36" s="700"/>
      <c r="H36" s="700"/>
      <c r="I36" s="700"/>
      <c r="J36" s="700"/>
      <c r="K36" s="700"/>
      <c r="L36" s="700"/>
      <c r="M36" s="700"/>
      <c r="N36" s="700"/>
      <c r="O36" s="700"/>
      <c r="P36" s="700"/>
      <c r="Q36" s="700"/>
      <c r="R36" s="700"/>
      <c r="S36" s="700"/>
      <c r="T36" s="700"/>
      <c r="U36" s="603"/>
      <c r="V36" s="422"/>
      <c r="W36" s="391"/>
      <c r="X36" s="391"/>
      <c r="Y36" s="391"/>
      <c r="Z36" s="391"/>
      <c r="AA36" s="433"/>
      <c r="AB36" s="422"/>
      <c r="AC36" s="391"/>
      <c r="AD36" s="433"/>
    </row>
    <row r="37" spans="1:31" ht="15" customHeight="1" thickBot="1" x14ac:dyDescent="0.3">
      <c r="B37" s="1705" t="s">
        <v>1468</v>
      </c>
      <c r="C37" s="1706"/>
      <c r="D37" s="1706"/>
      <c r="E37" s="1706"/>
      <c r="F37" s="1706"/>
      <c r="G37" s="1706"/>
      <c r="H37" s="1706"/>
      <c r="I37" s="1706"/>
      <c r="J37" s="1706"/>
      <c r="K37" s="1706"/>
      <c r="L37" s="1706"/>
      <c r="M37" s="1706"/>
      <c r="N37" s="1706"/>
      <c r="O37" s="1706"/>
      <c r="P37" s="1706"/>
      <c r="Q37" s="1706"/>
      <c r="R37" s="1706"/>
      <c r="S37" s="1706"/>
      <c r="T37" s="1706"/>
      <c r="U37" s="1707"/>
      <c r="V37" s="1713"/>
      <c r="W37" s="1713"/>
      <c r="X37" s="1714"/>
      <c r="Y37" s="1708">
        <v>3</v>
      </c>
      <c r="Z37" s="1708"/>
      <c r="AA37" s="1709"/>
      <c r="AB37" s="1710">
        <f>IF(AND(B37&lt;&gt;"",V37="YES"),Y37,0)</f>
        <v>0</v>
      </c>
      <c r="AC37" s="1711"/>
      <c r="AD37" s="1712"/>
    </row>
    <row r="38" spans="1:31" ht="15" customHeight="1" x14ac:dyDescent="0.25"/>
    <row r="39" spans="1:31" ht="15" customHeight="1" x14ac:dyDescent="0.25">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row>
    <row r="40" spans="1:31" ht="15" customHeight="1" x14ac:dyDescent="0.25"/>
    <row r="41" spans="1:31" ht="15" customHeight="1" x14ac:dyDescent="0.25">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row>
    <row r="42" spans="1:31" ht="15" customHeight="1" x14ac:dyDescent="0.25">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row>
    <row r="43" spans="1:31" ht="15" customHeight="1" x14ac:dyDescent="0.25">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row>
    <row r="44" spans="1:31" ht="15" customHeight="1" x14ac:dyDescent="0.25">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row>
    <row r="45" spans="1:31" ht="15" customHeight="1" x14ac:dyDescent="0.25">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row>
    <row r="46" spans="1:31" ht="15" customHeight="1" x14ac:dyDescent="0.25">
      <c r="A46" s="117"/>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row>
    <row r="47" spans="1:31" ht="15" customHeight="1" x14ac:dyDescent="0.25">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row>
    <row r="48" spans="1:31" ht="15" customHeight="1" x14ac:dyDescent="0.25">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row>
    <row r="49" spans="1:31" ht="15" customHeight="1" x14ac:dyDescent="0.25">
      <c r="A49" s="117"/>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row>
    <row r="50" spans="1:31" ht="15" customHeight="1" x14ac:dyDescent="0.25">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row>
    <row r="51" spans="1:31" ht="15" customHeight="1" x14ac:dyDescent="0.25">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row>
    <row r="52" spans="1:31" ht="15" customHeight="1" x14ac:dyDescent="0.25">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row>
    <row r="53" spans="1:31" ht="15" customHeight="1" x14ac:dyDescent="0.25">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row>
    <row r="54" spans="1:31" ht="15" customHeight="1" x14ac:dyDescent="0.25">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row>
    <row r="55" spans="1:31" ht="15" customHeight="1" x14ac:dyDescent="0.25">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row>
    <row r="56" spans="1:31" ht="15" customHeight="1" x14ac:dyDescent="0.25">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row>
    <row r="57" spans="1:31" ht="15" customHeight="1" x14ac:dyDescent="0.25">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row>
    <row r="58" spans="1:31" ht="15" customHeight="1" x14ac:dyDescent="0.25">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row>
    <row r="59" spans="1:31" ht="15" customHeight="1" x14ac:dyDescent="0.25">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row>
    <row r="60" spans="1:31" ht="15" customHeight="1" x14ac:dyDescent="0.25">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row>
    <row r="61" spans="1:31" ht="15" customHeight="1" x14ac:dyDescent="0.25">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row>
    <row r="62" spans="1:31" ht="15" customHeight="1" x14ac:dyDescent="0.25">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row>
    <row r="63" spans="1:31" ht="15" customHeight="1" x14ac:dyDescent="0.25">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row>
    <row r="64" spans="1:31" ht="15" customHeight="1" x14ac:dyDescent="0.25">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row>
    <row r="65" spans="1:31" ht="15" customHeight="1" x14ac:dyDescent="0.2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row>
    <row r="66" spans="1:31" ht="15" customHeight="1" x14ac:dyDescent="0.25">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row>
    <row r="67" spans="1:31" ht="15" customHeight="1" x14ac:dyDescent="0.25">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row>
    <row r="68" spans="1:31" ht="15" customHeight="1" x14ac:dyDescent="0.25">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row>
    <row r="69" spans="1:31" ht="15" customHeight="1" x14ac:dyDescent="0.25">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row>
    <row r="70" spans="1:31" ht="15" customHeight="1" x14ac:dyDescent="0.25">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row>
    <row r="71" spans="1:31" ht="15" customHeight="1" x14ac:dyDescent="0.25">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row>
    <row r="72" spans="1:31" ht="15" customHeight="1" x14ac:dyDescent="0.25">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row>
    <row r="73" spans="1:31" ht="15" customHeight="1" x14ac:dyDescent="0.25">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row>
    <row r="74" spans="1:31" ht="15" customHeight="1" x14ac:dyDescent="0.25">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row>
    <row r="75" spans="1:31" ht="15" customHeight="1" x14ac:dyDescent="0.25">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row>
    <row r="76" spans="1:31" ht="15" customHeight="1" x14ac:dyDescent="0.25">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row>
    <row r="77" spans="1:31" ht="15" customHeight="1" x14ac:dyDescent="0.25">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row>
    <row r="78" spans="1:31" ht="15" customHeight="1" x14ac:dyDescent="0.25">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row>
    <row r="79" spans="1:31" ht="15" customHeight="1" x14ac:dyDescent="0.25">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row>
    <row r="80" spans="1:31" ht="15" customHeight="1" x14ac:dyDescent="0.25">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row>
    <row r="81" spans="1:31" ht="15" customHeight="1" x14ac:dyDescent="0.25">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row>
    <row r="82" spans="1:31" ht="15" customHeight="1" x14ac:dyDescent="0.25">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row>
    <row r="83" spans="1:31" ht="15" customHeight="1" x14ac:dyDescent="0.25">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row>
    <row r="84" spans="1:31" ht="15" customHeight="1" x14ac:dyDescent="0.25">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row>
    <row r="85" spans="1:31" ht="15" customHeight="1" x14ac:dyDescent="0.25">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row>
    <row r="86" spans="1:31" ht="15" customHeight="1" x14ac:dyDescent="0.2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row>
    <row r="87" spans="1:31" ht="15" customHeight="1" x14ac:dyDescent="0.25">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row>
    <row r="88" spans="1:31" ht="15" customHeight="1" x14ac:dyDescent="0.25">
      <c r="A88" s="117"/>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row>
    <row r="89" spans="1:31" ht="15" customHeight="1" x14ac:dyDescent="0.25">
      <c r="A89" s="117"/>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row>
    <row r="90" spans="1:31" ht="15" hidden="1" customHeight="1" x14ac:dyDescent="0.25">
      <c r="A90" s="117"/>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row>
    <row r="91" spans="1:31" ht="15" hidden="1" customHeight="1" x14ac:dyDescent="0.25">
      <c r="A91" s="117"/>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row>
    <row r="92" spans="1:31" ht="15" hidden="1" customHeight="1" x14ac:dyDescent="0.25">
      <c r="A92" s="117"/>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row>
    <row r="93" spans="1:31" ht="15" hidden="1" customHeight="1" x14ac:dyDescent="0.25">
      <c r="A93" s="117"/>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row>
    <row r="94" spans="1:31" ht="15" customHeight="1" x14ac:dyDescent="0.25">
      <c r="A94" s="117"/>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row>
    <row r="95" spans="1:31" ht="15" customHeight="1" x14ac:dyDescent="0.25">
      <c r="A95" s="117"/>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row>
    <row r="96" spans="1:31" ht="15" customHeight="1" x14ac:dyDescent="0.25">
      <c r="A96" s="117"/>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row>
    <row r="97" spans="1:31" ht="15" customHeight="1" x14ac:dyDescent="0.25">
      <c r="A97" s="117"/>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row>
    <row r="98" spans="1:31" ht="15" customHeight="1" x14ac:dyDescent="0.25">
      <c r="A98" s="117"/>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row>
  </sheetData>
  <sheetProtection algorithmName="SHA-512" hashValue="7IynDZ/ob5fQSnnw6kx+h1quVgajyP+lS+2jCa+6RDCEmKB2Q+n/5Ls8kIuuJSTSgfcDLT4LGbmAliYVvyflKw==" saltValue="jRGeIROhXlrX62gte0rPug==" spinCount="100000" sheet="1" selectLockedCells="1"/>
  <mergeCells count="66">
    <mergeCell ref="AB25:AD26"/>
    <mergeCell ref="U22:X23"/>
    <mergeCell ref="B22:Q23"/>
    <mergeCell ref="AB30:AD30"/>
    <mergeCell ref="Y30:AA30"/>
    <mergeCell ref="Y28:AA29"/>
    <mergeCell ref="AB28:AD29"/>
    <mergeCell ref="B30:Q30"/>
    <mergeCell ref="R25:T26"/>
    <mergeCell ref="R30:T30"/>
    <mergeCell ref="U30:X30"/>
    <mergeCell ref="B14:Q14"/>
    <mergeCell ref="R14:U15"/>
    <mergeCell ref="V14:X15"/>
    <mergeCell ref="B16:Q16"/>
    <mergeCell ref="B39:AD39"/>
    <mergeCell ref="B34:U36"/>
    <mergeCell ref="R16:U17"/>
    <mergeCell ref="V16:X17"/>
    <mergeCell ref="AB18:AD18"/>
    <mergeCell ref="AB16:AD17"/>
    <mergeCell ref="Y16:AA17"/>
    <mergeCell ref="B15:Q15"/>
    <mergeCell ref="B17:Q17"/>
    <mergeCell ref="B18:Q18"/>
    <mergeCell ref="R18:U18"/>
    <mergeCell ref="B24:AD24"/>
    <mergeCell ref="B32:U32"/>
    <mergeCell ref="V32:AC32"/>
    <mergeCell ref="B2:U2"/>
    <mergeCell ref="V2:AC2"/>
    <mergeCell ref="B8:U8"/>
    <mergeCell ref="V8:AC8"/>
    <mergeCell ref="B10:AD10"/>
    <mergeCell ref="Y14:AA15"/>
    <mergeCell ref="AB14:AD15"/>
    <mergeCell ref="Y22:AA23"/>
    <mergeCell ref="AB22:AD23"/>
    <mergeCell ref="R22:T23"/>
    <mergeCell ref="B20:U20"/>
    <mergeCell ref="V20:AC20"/>
    <mergeCell ref="Y18:AA18"/>
    <mergeCell ref="V18:X18"/>
    <mergeCell ref="B37:U37"/>
    <mergeCell ref="Y34:AA36"/>
    <mergeCell ref="AB34:AD36"/>
    <mergeCell ref="Y37:AA37"/>
    <mergeCell ref="AB37:AD37"/>
    <mergeCell ref="V34:X36"/>
    <mergeCell ref="V37:X37"/>
    <mergeCell ref="B28:Q29"/>
    <mergeCell ref="B4:Z6"/>
    <mergeCell ref="AA6:AD6"/>
    <mergeCell ref="AA4:AD5"/>
    <mergeCell ref="B25:Q26"/>
    <mergeCell ref="B27:AD27"/>
    <mergeCell ref="Y25:AA26"/>
    <mergeCell ref="U25:X26"/>
    <mergeCell ref="U28:X29"/>
    <mergeCell ref="R28:T29"/>
    <mergeCell ref="AB12:AD13"/>
    <mergeCell ref="Y12:AA13"/>
    <mergeCell ref="R12:U13"/>
    <mergeCell ref="B12:Q12"/>
    <mergeCell ref="V12:X13"/>
    <mergeCell ref="B13:Q13"/>
  </mergeCells>
  <conditionalFormatting sqref="Y28:AD29 R28">
    <cfRule type="expression" dxfId="38" priority="27">
      <formula>AND($R$25="NO",#REF!="NO")</formula>
    </cfRule>
  </conditionalFormatting>
  <conditionalFormatting sqref="V14:X17 U30:X30">
    <cfRule type="containsText" dxfId="37" priority="21" operator="containsText" text="NO">
      <formula>NOT(ISERROR(SEARCH("NO",U14)))</formula>
    </cfRule>
    <cfRule type="containsText" dxfId="36" priority="22" operator="containsText" text="YES">
      <formula>NOT(ISERROR(SEARCH("YES",U14)))</formula>
    </cfRule>
  </conditionalFormatting>
  <dataValidations count="2">
    <dataValidation type="list" allowBlank="1" showInputMessage="1" showErrorMessage="1" sqref="AA6:AD6" xr:uid="{F2311C6A-FAB2-4815-A2A7-46E913BF8985}">
      <formula1>"Applicant, Administrator, Consultant"</formula1>
    </dataValidation>
    <dataValidation type="list" allowBlank="1" showInputMessage="1" showErrorMessage="1" sqref="B16:Q16 B14:Q14" xr:uid="{00000000-0002-0000-0C00-000002000000}">
      <formula1>"CHDO Capacity Building Certification, CHDO Executive Training, Housing Development/Rental Housing Development Finance Professional, Certified Aging-in-Place Specialist, HOME Rental Compliance Training"</formula1>
    </dataValidation>
  </dataValidations>
  <printOptions horizontalCentered="1"/>
  <pageMargins left="0.5" right="0.5" top="0.5" bottom="0.5" header="0.3" footer="0.3"/>
  <pageSetup scale="93" fitToHeight="0" orientation="portrait" r:id="rId1"/>
  <headerFooter>
    <oddFooter>&amp;C&amp;P</oddFooter>
  </headerFooter>
  <colBreaks count="1" manualBreakCount="1">
    <brk id="1" max="68"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Validation!$E$2:$E$3</xm:f>
          </x14:formula1>
          <xm:sqref>V14:X17 R25:T26 V37:X37 R28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E46"/>
  <sheetViews>
    <sheetView showGridLines="0" showRowColHeaders="0" zoomScaleNormal="100" workbookViewId="0">
      <selection activeCell="V14" sqref="V14:X15"/>
    </sheetView>
  </sheetViews>
  <sheetFormatPr defaultColWidth="0" defaultRowHeight="15" customHeight="1" zeroHeight="1" x14ac:dyDescent="0.25"/>
  <cols>
    <col min="1" max="31" width="3.28515625" style="35" customWidth="1"/>
    <col min="32" max="16384" width="9.140625" style="35" hidden="1"/>
  </cols>
  <sheetData>
    <row r="1" spans="2:30" ht="15" customHeight="1" x14ac:dyDescent="0.2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row>
    <row r="2" spans="2:30" ht="15" customHeight="1" x14ac:dyDescent="0.25">
      <c r="B2" s="180" t="s">
        <v>861</v>
      </c>
      <c r="C2" s="180"/>
      <c r="D2" s="180"/>
      <c r="E2" s="180"/>
      <c r="F2" s="180"/>
      <c r="G2" s="180"/>
      <c r="H2" s="180"/>
      <c r="I2" s="180"/>
      <c r="J2" s="180"/>
      <c r="K2" s="180"/>
      <c r="L2" s="180"/>
      <c r="M2" s="180"/>
      <c r="N2" s="180"/>
      <c r="O2" s="180"/>
      <c r="P2" s="180"/>
      <c r="Q2" s="180"/>
      <c r="R2" s="180"/>
      <c r="S2" s="180"/>
      <c r="T2" s="180"/>
      <c r="U2" s="180"/>
      <c r="V2" s="180" t="s">
        <v>101</v>
      </c>
      <c r="W2" s="180"/>
      <c r="X2" s="180"/>
      <c r="Y2" s="180"/>
      <c r="Z2" s="180"/>
      <c r="AA2" s="180"/>
      <c r="AB2" s="180"/>
      <c r="AC2" s="180"/>
      <c r="AD2" s="34">
        <f>AD4</f>
        <v>6</v>
      </c>
    </row>
    <row r="3" spans="2:30" ht="15" customHeight="1" thickBot="1" x14ac:dyDescent="0.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2:30" ht="15" customHeight="1" thickBot="1" x14ac:dyDescent="0.3">
      <c r="B4" s="172" t="s">
        <v>1242</v>
      </c>
      <c r="C4" s="172"/>
      <c r="D4" s="172"/>
      <c r="E4" s="172"/>
      <c r="F4" s="172"/>
      <c r="G4" s="172"/>
      <c r="H4" s="172"/>
      <c r="I4" s="172"/>
      <c r="J4" s="172"/>
      <c r="K4" s="172"/>
      <c r="L4" s="172"/>
      <c r="M4" s="172"/>
      <c r="N4" s="172"/>
      <c r="O4" s="172"/>
      <c r="P4" s="172"/>
      <c r="Q4" s="172"/>
      <c r="R4" s="172"/>
      <c r="S4" s="172"/>
      <c r="T4" s="172"/>
      <c r="U4" s="172"/>
      <c r="V4" s="1162" t="s">
        <v>101</v>
      </c>
      <c r="W4" s="1162"/>
      <c r="X4" s="1162"/>
      <c r="Y4" s="1162"/>
      <c r="Z4" s="1162"/>
      <c r="AA4" s="1162"/>
      <c r="AB4" s="1162"/>
      <c r="AC4" s="1162"/>
      <c r="AD4" s="33">
        <f>Y34</f>
        <v>6</v>
      </c>
    </row>
    <row r="5" spans="2:30" ht="15" customHeight="1" x14ac:dyDescent="0.25"/>
    <row r="6" spans="2:30" ht="15" customHeight="1" x14ac:dyDescent="0.25">
      <c r="B6" s="210" t="s">
        <v>1243</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row>
    <row r="7" spans="2:30" ht="15" customHeight="1" x14ac:dyDescent="0.25">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row>
    <row r="8" spans="2:30" ht="15" customHeight="1" x14ac:dyDescent="0.25"/>
    <row r="9" spans="2:30" ht="15" customHeight="1" x14ac:dyDescent="0.25">
      <c r="B9" s="134" t="s">
        <v>1325</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row>
    <row r="10" spans="2:30" ht="15" customHeight="1" thickBot="1" x14ac:dyDescent="0.3"/>
    <row r="11" spans="2:30" ht="15" customHeight="1" x14ac:dyDescent="0.25">
      <c r="B11" s="475" t="s">
        <v>1244</v>
      </c>
      <c r="C11" s="380"/>
      <c r="D11" s="380"/>
      <c r="E11" s="380"/>
      <c r="F11" s="380"/>
      <c r="G11" s="380"/>
      <c r="H11" s="380"/>
      <c r="I11" s="437"/>
      <c r="J11" s="547" t="s">
        <v>120</v>
      </c>
      <c r="K11" s="430"/>
      <c r="L11" s="430"/>
      <c r="M11" s="430"/>
      <c r="N11" s="379" t="s">
        <v>127</v>
      </c>
      <c r="O11" s="380"/>
      <c r="P11" s="380"/>
      <c r="Q11" s="380"/>
      <c r="R11" s="381"/>
      <c r="S11" s="430" t="s">
        <v>153</v>
      </c>
      <c r="T11" s="430"/>
      <c r="U11" s="430"/>
      <c r="V11" s="430" t="s">
        <v>503</v>
      </c>
      <c r="W11" s="430"/>
      <c r="X11" s="430"/>
      <c r="Y11" s="430" t="s">
        <v>204</v>
      </c>
      <c r="Z11" s="430"/>
      <c r="AA11" s="625"/>
      <c r="AB11" s="429" t="s">
        <v>180</v>
      </c>
      <c r="AC11" s="430"/>
      <c r="AD11" s="431"/>
    </row>
    <row r="12" spans="2:30" ht="15" customHeight="1" x14ac:dyDescent="0.25">
      <c r="B12" s="476"/>
      <c r="C12" s="383"/>
      <c r="D12" s="383"/>
      <c r="E12" s="383"/>
      <c r="F12" s="383"/>
      <c r="G12" s="383"/>
      <c r="H12" s="383"/>
      <c r="I12" s="477"/>
      <c r="J12" s="421"/>
      <c r="K12" s="390"/>
      <c r="L12" s="390"/>
      <c r="M12" s="390"/>
      <c r="N12" s="382"/>
      <c r="O12" s="383"/>
      <c r="P12" s="383"/>
      <c r="Q12" s="383"/>
      <c r="R12" s="384"/>
      <c r="S12" s="390"/>
      <c r="T12" s="390"/>
      <c r="U12" s="390"/>
      <c r="V12" s="390"/>
      <c r="W12" s="390"/>
      <c r="X12" s="390"/>
      <c r="Y12" s="390"/>
      <c r="Z12" s="390"/>
      <c r="AA12" s="1793"/>
      <c r="AB12" s="843"/>
      <c r="AC12" s="390"/>
      <c r="AD12" s="474"/>
    </row>
    <row r="13" spans="2:30" ht="15" customHeight="1" thickBot="1" x14ac:dyDescent="0.3">
      <c r="B13" s="478"/>
      <c r="C13" s="386"/>
      <c r="D13" s="386"/>
      <c r="E13" s="386"/>
      <c r="F13" s="386"/>
      <c r="G13" s="386"/>
      <c r="H13" s="386"/>
      <c r="I13" s="479"/>
      <c r="J13" s="422"/>
      <c r="K13" s="391"/>
      <c r="L13" s="391"/>
      <c r="M13" s="391"/>
      <c r="N13" s="385"/>
      <c r="O13" s="386"/>
      <c r="P13" s="386"/>
      <c r="Q13" s="386"/>
      <c r="R13" s="387"/>
      <c r="S13" s="391"/>
      <c r="T13" s="391"/>
      <c r="U13" s="391"/>
      <c r="V13" s="391"/>
      <c r="W13" s="391"/>
      <c r="X13" s="391"/>
      <c r="Y13" s="391"/>
      <c r="Z13" s="391"/>
      <c r="AA13" s="440"/>
      <c r="AB13" s="432"/>
      <c r="AC13" s="391"/>
      <c r="AD13" s="433"/>
    </row>
    <row r="14" spans="2:30" ht="15" customHeight="1" x14ac:dyDescent="0.25">
      <c r="B14" s="1756"/>
      <c r="C14" s="1757"/>
      <c r="D14" s="1757"/>
      <c r="E14" s="1757"/>
      <c r="F14" s="1757"/>
      <c r="G14" s="1757"/>
      <c r="H14" s="1757"/>
      <c r="I14" s="1758"/>
      <c r="J14" s="717"/>
      <c r="K14" s="949"/>
      <c r="L14" s="949"/>
      <c r="M14" s="949"/>
      <c r="N14" s="1784"/>
      <c r="O14" s="1561"/>
      <c r="P14" s="1561"/>
      <c r="Q14" s="1561"/>
      <c r="R14" s="1785"/>
      <c r="S14" s="1784"/>
      <c r="T14" s="1561"/>
      <c r="U14" s="1785"/>
      <c r="V14" s="1572"/>
      <c r="W14" s="1446"/>
      <c r="X14" s="1447"/>
      <c r="Y14" s="1772"/>
      <c r="Z14" s="1773"/>
      <c r="AA14" s="1774"/>
      <c r="AB14" s="1560"/>
      <c r="AC14" s="1561"/>
      <c r="AD14" s="1562"/>
    </row>
    <row r="15" spans="2:30" ht="15" customHeight="1" x14ac:dyDescent="0.25">
      <c r="B15" s="1759"/>
      <c r="C15" s="1760"/>
      <c r="D15" s="1760"/>
      <c r="E15" s="1760"/>
      <c r="F15" s="1760"/>
      <c r="G15" s="1760"/>
      <c r="H15" s="1760"/>
      <c r="I15" s="1761"/>
      <c r="J15" s="872"/>
      <c r="K15" s="873"/>
      <c r="L15" s="873"/>
      <c r="M15" s="873"/>
      <c r="N15" s="1786"/>
      <c r="O15" s="1564"/>
      <c r="P15" s="1564"/>
      <c r="Q15" s="1564"/>
      <c r="R15" s="1787"/>
      <c r="S15" s="1786"/>
      <c r="T15" s="1564"/>
      <c r="U15" s="1787"/>
      <c r="V15" s="1666"/>
      <c r="W15" s="206"/>
      <c r="X15" s="1238"/>
      <c r="Y15" s="1775"/>
      <c r="Z15" s="1776"/>
      <c r="AA15" s="1777"/>
      <c r="AB15" s="1563"/>
      <c r="AC15" s="1564"/>
      <c r="AD15" s="1565"/>
    </row>
    <row r="16" spans="2:30" ht="15" customHeight="1" x14ac:dyDescent="0.25">
      <c r="B16" s="1762"/>
      <c r="C16" s="1763"/>
      <c r="D16" s="1763"/>
      <c r="E16" s="1763"/>
      <c r="F16" s="1763"/>
      <c r="G16" s="1763"/>
      <c r="H16" s="1763"/>
      <c r="I16" s="1764"/>
      <c r="J16" s="872"/>
      <c r="K16" s="873"/>
      <c r="L16" s="873"/>
      <c r="M16" s="873"/>
      <c r="N16" s="1788"/>
      <c r="O16" s="1553"/>
      <c r="P16" s="1553"/>
      <c r="Q16" s="1553"/>
      <c r="R16" s="1789"/>
      <c r="S16" s="1788"/>
      <c r="T16" s="1553"/>
      <c r="U16" s="1789"/>
      <c r="V16" s="1289"/>
      <c r="W16" s="1290"/>
      <c r="X16" s="1246"/>
      <c r="Y16" s="1778"/>
      <c r="Z16" s="1779"/>
      <c r="AA16" s="1780"/>
      <c r="AB16" s="1552"/>
      <c r="AC16" s="1553"/>
      <c r="AD16" s="1554"/>
    </row>
    <row r="17" spans="2:30" ht="15" customHeight="1" x14ac:dyDescent="0.25">
      <c r="B17" s="1759"/>
      <c r="C17" s="1760"/>
      <c r="D17" s="1760"/>
      <c r="E17" s="1760"/>
      <c r="F17" s="1760"/>
      <c r="G17" s="1760"/>
      <c r="H17" s="1760"/>
      <c r="I17" s="1761"/>
      <c r="J17" s="872"/>
      <c r="K17" s="873"/>
      <c r="L17" s="873"/>
      <c r="M17" s="873"/>
      <c r="N17" s="1786"/>
      <c r="O17" s="1564"/>
      <c r="P17" s="1564"/>
      <c r="Q17" s="1564"/>
      <c r="R17" s="1787"/>
      <c r="S17" s="1786"/>
      <c r="T17" s="1564"/>
      <c r="U17" s="1787"/>
      <c r="V17" s="1666"/>
      <c r="W17" s="206"/>
      <c r="X17" s="1238"/>
      <c r="Y17" s="1775"/>
      <c r="Z17" s="1776"/>
      <c r="AA17" s="1777"/>
      <c r="AB17" s="1563"/>
      <c r="AC17" s="1564"/>
      <c r="AD17" s="1565"/>
    </row>
    <row r="18" spans="2:30" ht="15" customHeight="1" x14ac:dyDescent="0.25">
      <c r="B18" s="1762"/>
      <c r="C18" s="1763"/>
      <c r="D18" s="1763"/>
      <c r="E18" s="1763"/>
      <c r="F18" s="1763"/>
      <c r="G18" s="1763"/>
      <c r="H18" s="1763"/>
      <c r="I18" s="1764"/>
      <c r="J18" s="872"/>
      <c r="K18" s="873"/>
      <c r="L18" s="873"/>
      <c r="M18" s="873"/>
      <c r="N18" s="1788"/>
      <c r="O18" s="1553"/>
      <c r="P18" s="1553"/>
      <c r="Q18" s="1553"/>
      <c r="R18" s="1789"/>
      <c r="S18" s="1788"/>
      <c r="T18" s="1553"/>
      <c r="U18" s="1789"/>
      <c r="V18" s="1289"/>
      <c r="W18" s="1290"/>
      <c r="X18" s="1246"/>
      <c r="Y18" s="1778"/>
      <c r="Z18" s="1779"/>
      <c r="AA18" s="1780"/>
      <c r="AB18" s="1552"/>
      <c r="AC18" s="1553"/>
      <c r="AD18" s="1554"/>
    </row>
    <row r="19" spans="2:30" ht="15" customHeight="1" x14ac:dyDescent="0.25">
      <c r="B19" s="1759"/>
      <c r="C19" s="1760"/>
      <c r="D19" s="1760"/>
      <c r="E19" s="1760"/>
      <c r="F19" s="1760"/>
      <c r="G19" s="1760"/>
      <c r="H19" s="1760"/>
      <c r="I19" s="1761"/>
      <c r="J19" s="872"/>
      <c r="K19" s="873"/>
      <c r="L19" s="873"/>
      <c r="M19" s="873"/>
      <c r="N19" s="1786"/>
      <c r="O19" s="1564"/>
      <c r="P19" s="1564"/>
      <c r="Q19" s="1564"/>
      <c r="R19" s="1787"/>
      <c r="S19" s="1786"/>
      <c r="T19" s="1564"/>
      <c r="U19" s="1787"/>
      <c r="V19" s="1666"/>
      <c r="W19" s="206"/>
      <c r="X19" s="1238"/>
      <c r="Y19" s="1775"/>
      <c r="Z19" s="1776"/>
      <c r="AA19" s="1777"/>
      <c r="AB19" s="1563"/>
      <c r="AC19" s="1564"/>
      <c r="AD19" s="1565"/>
    </row>
    <row r="20" spans="2:30" ht="15" customHeight="1" x14ac:dyDescent="0.25">
      <c r="B20" s="1762"/>
      <c r="C20" s="1763"/>
      <c r="D20" s="1763"/>
      <c r="E20" s="1763"/>
      <c r="F20" s="1763"/>
      <c r="G20" s="1763"/>
      <c r="H20" s="1763"/>
      <c r="I20" s="1764"/>
      <c r="J20" s="872"/>
      <c r="K20" s="873"/>
      <c r="L20" s="873"/>
      <c r="M20" s="873"/>
      <c r="N20" s="1788"/>
      <c r="O20" s="1553"/>
      <c r="P20" s="1553"/>
      <c r="Q20" s="1553"/>
      <c r="R20" s="1789"/>
      <c r="S20" s="1788"/>
      <c r="T20" s="1553"/>
      <c r="U20" s="1789"/>
      <c r="V20" s="1289"/>
      <c r="W20" s="1290"/>
      <c r="X20" s="1246"/>
      <c r="Y20" s="1778"/>
      <c r="Z20" s="1779"/>
      <c r="AA20" s="1780"/>
      <c r="AB20" s="1552"/>
      <c r="AC20" s="1553"/>
      <c r="AD20" s="1554"/>
    </row>
    <row r="21" spans="2:30" ht="15" customHeight="1" x14ac:dyDescent="0.25">
      <c r="B21" s="1759"/>
      <c r="C21" s="1760"/>
      <c r="D21" s="1760"/>
      <c r="E21" s="1760"/>
      <c r="F21" s="1760"/>
      <c r="G21" s="1760"/>
      <c r="H21" s="1760"/>
      <c r="I21" s="1761"/>
      <c r="J21" s="872"/>
      <c r="K21" s="873"/>
      <c r="L21" s="873"/>
      <c r="M21" s="873"/>
      <c r="N21" s="1786"/>
      <c r="O21" s="1564"/>
      <c r="P21" s="1564"/>
      <c r="Q21" s="1564"/>
      <c r="R21" s="1787"/>
      <c r="S21" s="1786"/>
      <c r="T21" s="1564"/>
      <c r="U21" s="1787"/>
      <c r="V21" s="1666"/>
      <c r="W21" s="206"/>
      <c r="X21" s="1238"/>
      <c r="Y21" s="1775"/>
      <c r="Z21" s="1776"/>
      <c r="AA21" s="1777"/>
      <c r="AB21" s="1563"/>
      <c r="AC21" s="1564"/>
      <c r="AD21" s="1565"/>
    </row>
    <row r="22" spans="2:30" ht="15" customHeight="1" x14ac:dyDescent="0.25">
      <c r="B22" s="639"/>
      <c r="C22" s="640"/>
      <c r="D22" s="640"/>
      <c r="E22" s="640"/>
      <c r="F22" s="640"/>
      <c r="G22" s="640"/>
      <c r="H22" s="640"/>
      <c r="I22" s="1739"/>
      <c r="J22" s="872"/>
      <c r="K22" s="873"/>
      <c r="L22" s="873"/>
      <c r="M22" s="873"/>
      <c r="N22" s="1740"/>
      <c r="O22" s="1680"/>
      <c r="P22" s="1680"/>
      <c r="Q22" s="1680"/>
      <c r="R22" s="1741"/>
      <c r="S22" s="1740"/>
      <c r="T22" s="1680"/>
      <c r="U22" s="1741"/>
      <c r="V22" s="131"/>
      <c r="W22" s="133"/>
      <c r="X22" s="132"/>
      <c r="Y22" s="1742"/>
      <c r="Z22" s="1743"/>
      <c r="AA22" s="1744"/>
      <c r="AB22" s="1745"/>
      <c r="AC22" s="1680"/>
      <c r="AD22" s="1681"/>
    </row>
    <row r="23" spans="2:30" ht="15" customHeight="1" x14ac:dyDescent="0.25">
      <c r="B23" s="639"/>
      <c r="C23" s="640"/>
      <c r="D23" s="640"/>
      <c r="E23" s="640"/>
      <c r="F23" s="640"/>
      <c r="G23" s="640"/>
      <c r="H23" s="640"/>
      <c r="I23" s="1739"/>
      <c r="J23" s="872"/>
      <c r="K23" s="873"/>
      <c r="L23" s="873"/>
      <c r="M23" s="873"/>
      <c r="N23" s="1740"/>
      <c r="O23" s="1680"/>
      <c r="P23" s="1680"/>
      <c r="Q23" s="1680"/>
      <c r="R23" s="1741"/>
      <c r="S23" s="1740"/>
      <c r="T23" s="1680"/>
      <c r="U23" s="1741"/>
      <c r="V23" s="131"/>
      <c r="W23" s="133"/>
      <c r="X23" s="132"/>
      <c r="Y23" s="1742"/>
      <c r="Z23" s="1743"/>
      <c r="AA23" s="1744"/>
      <c r="AB23" s="1745"/>
      <c r="AC23" s="1680"/>
      <c r="AD23" s="1681"/>
    </row>
    <row r="24" spans="2:30" ht="15" customHeight="1" x14ac:dyDescent="0.25">
      <c r="B24" s="639"/>
      <c r="C24" s="640"/>
      <c r="D24" s="640"/>
      <c r="E24" s="640"/>
      <c r="F24" s="640"/>
      <c r="G24" s="640"/>
      <c r="H24" s="640"/>
      <c r="I24" s="1739"/>
      <c r="J24" s="872"/>
      <c r="K24" s="873"/>
      <c r="L24" s="873"/>
      <c r="M24" s="873"/>
      <c r="N24" s="1740"/>
      <c r="O24" s="1680"/>
      <c r="P24" s="1680"/>
      <c r="Q24" s="1680"/>
      <c r="R24" s="1741"/>
      <c r="S24" s="1740"/>
      <c r="T24" s="1680"/>
      <c r="U24" s="1741"/>
      <c r="V24" s="131"/>
      <c r="W24" s="133"/>
      <c r="X24" s="132"/>
      <c r="Y24" s="1742"/>
      <c r="Z24" s="1743"/>
      <c r="AA24" s="1744"/>
      <c r="AB24" s="1745"/>
      <c r="AC24" s="1680"/>
      <c r="AD24" s="1681"/>
    </row>
    <row r="25" spans="2:30" ht="15" customHeight="1" x14ac:dyDescent="0.25">
      <c r="B25" s="639"/>
      <c r="C25" s="640"/>
      <c r="D25" s="640"/>
      <c r="E25" s="640"/>
      <c r="F25" s="640"/>
      <c r="G25" s="640"/>
      <c r="H25" s="640"/>
      <c r="I25" s="1739"/>
      <c r="J25" s="872"/>
      <c r="K25" s="873"/>
      <c r="L25" s="873"/>
      <c r="M25" s="873"/>
      <c r="N25" s="1740"/>
      <c r="O25" s="1680"/>
      <c r="P25" s="1680"/>
      <c r="Q25" s="1680"/>
      <c r="R25" s="1741"/>
      <c r="S25" s="1740"/>
      <c r="T25" s="1680"/>
      <c r="U25" s="1741"/>
      <c r="V25" s="131"/>
      <c r="W25" s="133"/>
      <c r="X25" s="132"/>
      <c r="Y25" s="1742"/>
      <c r="Z25" s="1743"/>
      <c r="AA25" s="1744"/>
      <c r="AB25" s="1745"/>
      <c r="AC25" s="1680"/>
      <c r="AD25" s="1681"/>
    </row>
    <row r="26" spans="2:30" ht="15" customHeight="1" x14ac:dyDescent="0.25">
      <c r="B26" s="639"/>
      <c r="C26" s="640"/>
      <c r="D26" s="640"/>
      <c r="E26" s="640"/>
      <c r="F26" s="640"/>
      <c r="G26" s="640"/>
      <c r="H26" s="640"/>
      <c r="I26" s="1739"/>
      <c r="J26" s="872"/>
      <c r="K26" s="873"/>
      <c r="L26" s="873"/>
      <c r="M26" s="873"/>
      <c r="N26" s="1740"/>
      <c r="O26" s="1680"/>
      <c r="P26" s="1680"/>
      <c r="Q26" s="1680"/>
      <c r="R26" s="1741"/>
      <c r="S26" s="1740"/>
      <c r="T26" s="1680"/>
      <c r="U26" s="1741"/>
      <c r="V26" s="131"/>
      <c r="W26" s="133"/>
      <c r="X26" s="132"/>
      <c r="Y26" s="1742"/>
      <c r="Z26" s="1743"/>
      <c r="AA26" s="1744"/>
      <c r="AB26" s="1745"/>
      <c r="AC26" s="1680"/>
      <c r="AD26" s="1681"/>
    </row>
    <row r="27" spans="2:30" ht="15" customHeight="1" x14ac:dyDescent="0.25">
      <c r="B27" s="639"/>
      <c r="C27" s="640"/>
      <c r="D27" s="640"/>
      <c r="E27" s="640"/>
      <c r="F27" s="640"/>
      <c r="G27" s="640"/>
      <c r="H27" s="640"/>
      <c r="I27" s="1739"/>
      <c r="J27" s="872"/>
      <c r="K27" s="873"/>
      <c r="L27" s="873"/>
      <c r="M27" s="873"/>
      <c r="N27" s="1740"/>
      <c r="O27" s="1680"/>
      <c r="P27" s="1680"/>
      <c r="Q27" s="1680"/>
      <c r="R27" s="1741"/>
      <c r="S27" s="1740"/>
      <c r="T27" s="1680"/>
      <c r="U27" s="1741"/>
      <c r="V27" s="131"/>
      <c r="W27" s="133"/>
      <c r="X27" s="132"/>
      <c r="Y27" s="1742"/>
      <c r="Z27" s="1743"/>
      <c r="AA27" s="1744"/>
      <c r="AB27" s="1745"/>
      <c r="AC27" s="1680"/>
      <c r="AD27" s="1681"/>
    </row>
    <row r="28" spans="2:30" ht="15" customHeight="1" x14ac:dyDescent="0.25">
      <c r="B28" s="639"/>
      <c r="C28" s="640"/>
      <c r="D28" s="640"/>
      <c r="E28" s="640"/>
      <c r="F28" s="640"/>
      <c r="G28" s="640"/>
      <c r="H28" s="640"/>
      <c r="I28" s="1739"/>
      <c r="J28" s="872"/>
      <c r="K28" s="873"/>
      <c r="L28" s="873"/>
      <c r="M28" s="873"/>
      <c r="N28" s="1740"/>
      <c r="O28" s="1680"/>
      <c r="P28" s="1680"/>
      <c r="Q28" s="1680"/>
      <c r="R28" s="1741"/>
      <c r="S28" s="1740"/>
      <c r="T28" s="1680"/>
      <c r="U28" s="1741"/>
      <c r="V28" s="131"/>
      <c r="W28" s="133"/>
      <c r="X28" s="132"/>
      <c r="Y28" s="1742"/>
      <c r="Z28" s="1743"/>
      <c r="AA28" s="1744"/>
      <c r="AB28" s="1745"/>
      <c r="AC28" s="1680"/>
      <c r="AD28" s="1681"/>
    </row>
    <row r="29" spans="2:30" ht="15" customHeight="1" x14ac:dyDescent="0.25">
      <c r="B29" s="639"/>
      <c r="C29" s="640"/>
      <c r="D29" s="640"/>
      <c r="E29" s="640"/>
      <c r="F29" s="640"/>
      <c r="G29" s="640"/>
      <c r="H29" s="640"/>
      <c r="I29" s="1739"/>
      <c r="J29" s="872"/>
      <c r="K29" s="873"/>
      <c r="L29" s="873"/>
      <c r="M29" s="873"/>
      <c r="N29" s="1740"/>
      <c r="O29" s="1680"/>
      <c r="P29" s="1680"/>
      <c r="Q29" s="1680"/>
      <c r="R29" s="1741"/>
      <c r="S29" s="1740"/>
      <c r="T29" s="1680"/>
      <c r="U29" s="1741"/>
      <c r="V29" s="131"/>
      <c r="W29" s="133"/>
      <c r="X29" s="132"/>
      <c r="Y29" s="1742"/>
      <c r="Z29" s="1743"/>
      <c r="AA29" s="1744"/>
      <c r="AB29" s="1745"/>
      <c r="AC29" s="1680"/>
      <c r="AD29" s="1681"/>
    </row>
    <row r="30" spans="2:30" ht="15" customHeight="1" x14ac:dyDescent="0.25">
      <c r="B30" s="639"/>
      <c r="C30" s="640"/>
      <c r="D30" s="640"/>
      <c r="E30" s="640"/>
      <c r="F30" s="640"/>
      <c r="G30" s="640"/>
      <c r="H30" s="640"/>
      <c r="I30" s="1739"/>
      <c r="J30" s="872"/>
      <c r="K30" s="873"/>
      <c r="L30" s="873"/>
      <c r="M30" s="873"/>
      <c r="N30" s="1740"/>
      <c r="O30" s="1680"/>
      <c r="P30" s="1680"/>
      <c r="Q30" s="1680"/>
      <c r="R30" s="1741"/>
      <c r="S30" s="1740"/>
      <c r="T30" s="1680"/>
      <c r="U30" s="1741"/>
      <c r="V30" s="131"/>
      <c r="W30" s="133"/>
      <c r="X30" s="132"/>
      <c r="Y30" s="1742"/>
      <c r="Z30" s="1743"/>
      <c r="AA30" s="1744"/>
      <c r="AB30" s="1745"/>
      <c r="AC30" s="1680"/>
      <c r="AD30" s="1681"/>
    </row>
    <row r="31" spans="2:30" ht="15" customHeight="1" x14ac:dyDescent="0.25">
      <c r="B31" s="639"/>
      <c r="C31" s="640"/>
      <c r="D31" s="640"/>
      <c r="E31" s="640"/>
      <c r="F31" s="640"/>
      <c r="G31" s="640"/>
      <c r="H31" s="640"/>
      <c r="I31" s="1739"/>
      <c r="J31" s="872"/>
      <c r="K31" s="873"/>
      <c r="L31" s="873"/>
      <c r="M31" s="873"/>
      <c r="N31" s="1740"/>
      <c r="O31" s="1680"/>
      <c r="P31" s="1680"/>
      <c r="Q31" s="1680"/>
      <c r="R31" s="1741"/>
      <c r="S31" s="1740"/>
      <c r="T31" s="1680"/>
      <c r="U31" s="1741"/>
      <c r="V31" s="131"/>
      <c r="W31" s="133"/>
      <c r="X31" s="132"/>
      <c r="Y31" s="1742"/>
      <c r="Z31" s="1743"/>
      <c r="AA31" s="1744"/>
      <c r="AB31" s="1745"/>
      <c r="AC31" s="1680"/>
      <c r="AD31" s="1681"/>
    </row>
    <row r="32" spans="2:30" ht="15" customHeight="1" x14ac:dyDescent="0.25">
      <c r="B32" s="639"/>
      <c r="C32" s="640"/>
      <c r="D32" s="640"/>
      <c r="E32" s="640"/>
      <c r="F32" s="640"/>
      <c r="G32" s="640"/>
      <c r="H32" s="640"/>
      <c r="I32" s="1739"/>
      <c r="J32" s="872"/>
      <c r="K32" s="873"/>
      <c r="L32" s="873"/>
      <c r="M32" s="873"/>
      <c r="N32" s="1740"/>
      <c r="O32" s="1680"/>
      <c r="P32" s="1680"/>
      <c r="Q32" s="1680"/>
      <c r="R32" s="1741"/>
      <c r="S32" s="1740"/>
      <c r="T32" s="1680"/>
      <c r="U32" s="1741"/>
      <c r="V32" s="131"/>
      <c r="W32" s="133"/>
      <c r="X32" s="132"/>
      <c r="Y32" s="1742"/>
      <c r="Z32" s="1743"/>
      <c r="AA32" s="1744"/>
      <c r="AB32" s="1745"/>
      <c r="AC32" s="1680"/>
      <c r="AD32" s="1681"/>
    </row>
    <row r="33" spans="2:30" ht="15" customHeight="1" thickBot="1" x14ac:dyDescent="0.3">
      <c r="B33" s="642"/>
      <c r="C33" s="643"/>
      <c r="D33" s="643"/>
      <c r="E33" s="643"/>
      <c r="F33" s="643"/>
      <c r="G33" s="643"/>
      <c r="H33" s="643"/>
      <c r="I33" s="1750"/>
      <c r="J33" s="634"/>
      <c r="K33" s="635"/>
      <c r="L33" s="635"/>
      <c r="M33" s="635"/>
      <c r="N33" s="1751"/>
      <c r="O33" s="1668"/>
      <c r="P33" s="1668"/>
      <c r="Q33" s="1668"/>
      <c r="R33" s="1752"/>
      <c r="S33" s="1751"/>
      <c r="T33" s="1668"/>
      <c r="U33" s="1752"/>
      <c r="V33" s="1653"/>
      <c r="W33" s="1570"/>
      <c r="X33" s="1571"/>
      <c r="Y33" s="1753"/>
      <c r="Z33" s="1754"/>
      <c r="AA33" s="1755"/>
      <c r="AB33" s="1771"/>
      <c r="AC33" s="1668"/>
      <c r="AD33" s="1669"/>
    </row>
    <row r="34" spans="2:30" ht="15" customHeight="1" thickTop="1" thickBot="1" x14ac:dyDescent="0.3">
      <c r="B34" s="488" t="s">
        <v>119</v>
      </c>
      <c r="C34" s="489"/>
      <c r="D34" s="489"/>
      <c r="E34" s="489"/>
      <c r="F34" s="489"/>
      <c r="G34" s="489"/>
      <c r="H34" s="489"/>
      <c r="I34" s="708"/>
      <c r="J34" s="1766">
        <f>SUM(J14:M33)</f>
        <v>0</v>
      </c>
      <c r="K34" s="1767"/>
      <c r="L34" s="1767"/>
      <c r="M34" s="1767"/>
      <c r="N34" s="1790">
        <f>'T6-Budget'!Z40</f>
        <v>0</v>
      </c>
      <c r="O34" s="1791"/>
      <c r="P34" s="1791"/>
      <c r="Q34" s="1791"/>
      <c r="R34" s="1792"/>
      <c r="S34" s="1765">
        <f>IF(AND(J34&gt;0,N34&gt;0),J34/N34,0)</f>
        <v>0</v>
      </c>
      <c r="T34" s="1765"/>
      <c r="U34" s="1765"/>
      <c r="V34" s="1768" t="str">
        <f>IF(J34=0,"N/A",IF(OR(AND(J14&gt;0,V14&lt;&gt;"YES"),AND(J16&gt;0,V16&lt;&gt;"YES"),AND(J18&gt;0,V18&lt;&gt;"YES"),AND(J20&gt;0,V20&lt;&gt;"YES"),AND(J22&gt;0,V22&lt;&gt;"YES"),AND(J24&gt;0,V24&lt;&gt;"YES"),AND(J26&gt;0,V26&lt;&gt;"YES"),AND(J28&gt;0,V28&lt;&gt;"YES"),AND(J30&gt;0,V30&lt;&gt;"YES"),AND(J32&gt;0,V32&lt;&gt;"YES")),"NO","YES"))</f>
        <v>N/A</v>
      </c>
      <c r="W34" s="1769"/>
      <c r="X34" s="1770"/>
      <c r="Y34" s="592">
        <f>J43</f>
        <v>6</v>
      </c>
      <c r="Z34" s="592"/>
      <c r="AA34" s="969"/>
      <c r="AB34" s="1638">
        <f>IF(V34="YES",IF(AND(S34&gt;=B38,S34&lt;B39),J38,IF(AND(S34&gt;=B39,S34&lt;B40),J39,IF(AND(S34&gt;=B40,S34&lt;B41),J40,IF(AND(S34&gt;=B41,S34&lt;B42),J41,IF(AND(S34&gt;=B42,S34&lt;B43),J42,IF(S34&gt;=B43,J43,0)))))),0)</f>
        <v>0</v>
      </c>
      <c r="AC34" s="592"/>
      <c r="AD34" s="593"/>
    </row>
    <row r="35" spans="2:30" ht="15" customHeight="1" thickBot="1" x14ac:dyDescent="0.3"/>
    <row r="36" spans="2:30" ht="15" customHeight="1" x14ac:dyDescent="0.25">
      <c r="B36" s="1803" t="s">
        <v>208</v>
      </c>
      <c r="C36" s="1804"/>
      <c r="D36" s="1804"/>
      <c r="E36" s="1804"/>
      <c r="F36" s="1804"/>
      <c r="G36" s="1804"/>
      <c r="H36" s="1804"/>
      <c r="I36" s="1805"/>
      <c r="J36" s="544" t="s">
        <v>180</v>
      </c>
      <c r="K36" s="456"/>
      <c r="L36" s="457"/>
    </row>
    <row r="37" spans="2:30" ht="15" customHeight="1" thickBot="1" x14ac:dyDescent="0.3">
      <c r="B37" s="602" t="s">
        <v>211</v>
      </c>
      <c r="C37" s="700"/>
      <c r="D37" s="700"/>
      <c r="E37" s="700"/>
      <c r="F37" s="700"/>
      <c r="G37" s="700" t="s">
        <v>212</v>
      </c>
      <c r="H37" s="700"/>
      <c r="I37" s="603"/>
      <c r="J37" s="545"/>
      <c r="K37" s="459"/>
      <c r="L37" s="460"/>
    </row>
    <row r="38" spans="2:30" ht="15" customHeight="1" x14ac:dyDescent="0.25">
      <c r="B38" s="1799">
        <v>5.0000000000000001E-3</v>
      </c>
      <c r="C38" s="1800"/>
      <c r="D38" s="1800"/>
      <c r="E38" s="1433" t="s">
        <v>209</v>
      </c>
      <c r="F38" s="1433"/>
      <c r="G38" s="1800">
        <v>1.9900000000000001E-2</v>
      </c>
      <c r="H38" s="1800"/>
      <c r="I38" s="1802"/>
      <c r="J38" s="936">
        <v>1</v>
      </c>
      <c r="K38" s="937"/>
      <c r="L38" s="938"/>
    </row>
    <row r="39" spans="2:30" ht="15" customHeight="1" x14ac:dyDescent="0.25">
      <c r="B39" s="1801">
        <v>0.02</v>
      </c>
      <c r="C39" s="1748"/>
      <c r="D39" s="1748"/>
      <c r="E39" s="1457" t="s">
        <v>209</v>
      </c>
      <c r="F39" s="1457"/>
      <c r="G39" s="1748">
        <v>3.9899999999999998E-2</v>
      </c>
      <c r="H39" s="1748"/>
      <c r="I39" s="1749"/>
      <c r="J39" s="1781">
        <v>2</v>
      </c>
      <c r="K39" s="1782"/>
      <c r="L39" s="1783"/>
    </row>
    <row r="40" spans="2:30" ht="15" customHeight="1" x14ac:dyDescent="0.25">
      <c r="B40" s="1796">
        <v>0.04</v>
      </c>
      <c r="C40" s="1746"/>
      <c r="D40" s="1746"/>
      <c r="E40" s="1460" t="s">
        <v>209</v>
      </c>
      <c r="F40" s="1460"/>
      <c r="G40" s="1746">
        <v>5.9900000000000002E-2</v>
      </c>
      <c r="H40" s="1746"/>
      <c r="I40" s="1747"/>
      <c r="J40" s="1781">
        <v>3</v>
      </c>
      <c r="K40" s="1782"/>
      <c r="L40" s="1783"/>
    </row>
    <row r="41" spans="2:30" ht="15" customHeight="1" x14ac:dyDescent="0.25">
      <c r="B41" s="1801">
        <v>0.06</v>
      </c>
      <c r="C41" s="1748"/>
      <c r="D41" s="1748"/>
      <c r="E41" s="1457" t="s">
        <v>209</v>
      </c>
      <c r="F41" s="1457"/>
      <c r="G41" s="1748">
        <v>7.9899999999999999E-2</v>
      </c>
      <c r="H41" s="1748"/>
      <c r="I41" s="1749"/>
      <c r="J41" s="1781">
        <v>4</v>
      </c>
      <c r="K41" s="1782"/>
      <c r="L41" s="1783"/>
    </row>
    <row r="42" spans="2:30" ht="15" customHeight="1" x14ac:dyDescent="0.25">
      <c r="B42" s="1796">
        <v>0.08</v>
      </c>
      <c r="C42" s="1746"/>
      <c r="D42" s="1746"/>
      <c r="E42" s="1460" t="s">
        <v>209</v>
      </c>
      <c r="F42" s="1460"/>
      <c r="G42" s="1746">
        <v>9.9900000000000003E-2</v>
      </c>
      <c r="H42" s="1746"/>
      <c r="I42" s="1747"/>
      <c r="J42" s="1781">
        <v>5</v>
      </c>
      <c r="K42" s="1782"/>
      <c r="L42" s="1783"/>
    </row>
    <row r="43" spans="2:30" ht="15" customHeight="1" thickBot="1" x14ac:dyDescent="0.3">
      <c r="B43" s="1797">
        <v>0.1</v>
      </c>
      <c r="C43" s="1798"/>
      <c r="D43" s="1798"/>
      <c r="E43" s="1794" t="s">
        <v>210</v>
      </c>
      <c r="F43" s="1794"/>
      <c r="G43" s="1794"/>
      <c r="H43" s="1794"/>
      <c r="I43" s="1795"/>
      <c r="J43" s="939">
        <v>6</v>
      </c>
      <c r="K43" s="940"/>
      <c r="L43" s="941"/>
    </row>
    <row r="44" spans="2:30" ht="15" customHeight="1" x14ac:dyDescent="0.25"/>
    <row r="45" spans="2:30" ht="15" customHeight="1" x14ac:dyDescent="0.25">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row>
    <row r="46" spans="2:30" ht="15" customHeight="1" x14ac:dyDescent="0.25"/>
  </sheetData>
  <sheetProtection algorithmName="SHA-512" hashValue="Fnu51f1jwx6zGpMKU2Eb8V+eGzf/APwIDQlZ7tRsDA9BBCtXFrNkXZECb/fZusAGDa9nHZUICi30XtWbP77hrw==" saltValue="2MT8IgtB6MGyEj09JU9QLw==" spinCount="100000" sheet="1" selectLockedCells="1"/>
  <mergeCells count="119">
    <mergeCell ref="E43:I43"/>
    <mergeCell ref="B40:D40"/>
    <mergeCell ref="B43:D43"/>
    <mergeCell ref="E42:F42"/>
    <mergeCell ref="E41:F41"/>
    <mergeCell ref="E40:F40"/>
    <mergeCell ref="B45:AD45"/>
    <mergeCell ref="J36:L37"/>
    <mergeCell ref="B37:D37"/>
    <mergeCell ref="E37:F37"/>
    <mergeCell ref="G37:I37"/>
    <mergeCell ref="B38:D38"/>
    <mergeCell ref="B39:D39"/>
    <mergeCell ref="E39:F39"/>
    <mergeCell ref="E38:F38"/>
    <mergeCell ref="G38:I38"/>
    <mergeCell ref="G39:I39"/>
    <mergeCell ref="J40:L40"/>
    <mergeCell ref="J41:L41"/>
    <mergeCell ref="J42:L42"/>
    <mergeCell ref="J43:L43"/>
    <mergeCell ref="B36:I36"/>
    <mergeCell ref="B41:D41"/>
    <mergeCell ref="B42:D42"/>
    <mergeCell ref="B2:U2"/>
    <mergeCell ref="V2:AC2"/>
    <mergeCell ref="B6:AD7"/>
    <mergeCell ref="J38:L38"/>
    <mergeCell ref="J39:L39"/>
    <mergeCell ref="B22:I23"/>
    <mergeCell ref="B34:I34"/>
    <mergeCell ref="N11:R13"/>
    <mergeCell ref="N14:R15"/>
    <mergeCell ref="N16:R17"/>
    <mergeCell ref="N18:R19"/>
    <mergeCell ref="N20:R21"/>
    <mergeCell ref="N22:R23"/>
    <mergeCell ref="N34:R34"/>
    <mergeCell ref="S14:U15"/>
    <mergeCell ref="S16:U17"/>
    <mergeCell ref="S18:U19"/>
    <mergeCell ref="S20:U21"/>
    <mergeCell ref="S22:U23"/>
    <mergeCell ref="B4:U4"/>
    <mergeCell ref="V4:AC4"/>
    <mergeCell ref="Y11:AA13"/>
    <mergeCell ref="AB11:AD13"/>
    <mergeCell ref="J11:M13"/>
    <mergeCell ref="J22:M23"/>
    <mergeCell ref="Y14:AA15"/>
    <mergeCell ref="Y16:AA17"/>
    <mergeCell ref="Y18:AA19"/>
    <mergeCell ref="Y20:AA21"/>
    <mergeCell ref="Y22:AA23"/>
    <mergeCell ref="AB14:AD15"/>
    <mergeCell ref="AB16:AD17"/>
    <mergeCell ref="AB18:AD19"/>
    <mergeCell ref="AB20:AD21"/>
    <mergeCell ref="AB22:AD23"/>
    <mergeCell ref="V22:X23"/>
    <mergeCell ref="B24:I25"/>
    <mergeCell ref="J24:M25"/>
    <mergeCell ref="N24:R25"/>
    <mergeCell ref="B26:I27"/>
    <mergeCell ref="J26:M27"/>
    <mergeCell ref="AB34:AD34"/>
    <mergeCell ref="Y34:AA34"/>
    <mergeCell ref="S34:U34"/>
    <mergeCell ref="J34:M34"/>
    <mergeCell ref="S24:U25"/>
    <mergeCell ref="V24:X25"/>
    <mergeCell ref="Y24:AA25"/>
    <mergeCell ref="AB24:AD25"/>
    <mergeCell ref="Y30:AA31"/>
    <mergeCell ref="AB30:AD31"/>
    <mergeCell ref="V34:X34"/>
    <mergeCell ref="AB32:AD33"/>
    <mergeCell ref="N26:R27"/>
    <mergeCell ref="B30:I31"/>
    <mergeCell ref="J30:M31"/>
    <mergeCell ref="S26:U27"/>
    <mergeCell ref="V26:X27"/>
    <mergeCell ref="Y26:AA27"/>
    <mergeCell ref="AB26:AD27"/>
    <mergeCell ref="S11:U13"/>
    <mergeCell ref="B9:AD9"/>
    <mergeCell ref="B14:I15"/>
    <mergeCell ref="B16:I17"/>
    <mergeCell ref="B18:I19"/>
    <mergeCell ref="B20:I21"/>
    <mergeCell ref="V11:X13"/>
    <mergeCell ref="V14:X15"/>
    <mergeCell ref="V16:X17"/>
    <mergeCell ref="V18:X19"/>
    <mergeCell ref="V20:X21"/>
    <mergeCell ref="B11:I13"/>
    <mergeCell ref="J14:M15"/>
    <mergeCell ref="J16:M17"/>
    <mergeCell ref="J18:M19"/>
    <mergeCell ref="J20:M21"/>
    <mergeCell ref="G40:I40"/>
    <mergeCell ref="G41:I41"/>
    <mergeCell ref="G42:I42"/>
    <mergeCell ref="B32:I33"/>
    <mergeCell ref="J32:M33"/>
    <mergeCell ref="N32:R33"/>
    <mergeCell ref="S32:U33"/>
    <mergeCell ref="V32:X33"/>
    <mergeCell ref="Y32:AA33"/>
    <mergeCell ref="B28:I29"/>
    <mergeCell ref="J28:M29"/>
    <mergeCell ref="N28:R29"/>
    <mergeCell ref="S28:U29"/>
    <mergeCell ref="V28:X29"/>
    <mergeCell ref="Y28:AA29"/>
    <mergeCell ref="AB28:AD29"/>
    <mergeCell ref="N30:R31"/>
    <mergeCell ref="S30:U31"/>
    <mergeCell ref="V30:X31"/>
  </mergeCells>
  <conditionalFormatting sqref="V14:X34">
    <cfRule type="containsText" dxfId="35" priority="1" operator="containsText" text="NO">
      <formula>NOT(ISERROR(SEARCH("NO",V14)))</formula>
    </cfRule>
    <cfRule type="containsText" dxfId="34" priority="2" operator="containsText" text="YES">
      <formula>NOT(ISERROR(SEARCH("YES",V14)))</formula>
    </cfRule>
  </conditionalFormatting>
  <printOptions horizontalCentered="1"/>
  <pageMargins left="0.5" right="0.5" top="0.5" bottom="0.5" header="0.3" footer="0.3"/>
  <pageSetup scale="93" fitToHeight="0" orientation="portrait" r:id="rId1"/>
  <headerFooter>
    <oddFooter>&amp;C&amp;P</oddFooter>
  </headerFooter>
  <colBreaks count="1" manualBreakCount="1">
    <brk id="1" max="6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Validation!$E$2:$E$3</xm:f>
          </x14:formula1>
          <xm:sqref>V14:X33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E24"/>
  <sheetViews>
    <sheetView showGridLines="0" zoomScaleNormal="100" workbookViewId="0">
      <selection activeCell="AB9" sqref="AB9:AD9"/>
    </sheetView>
  </sheetViews>
  <sheetFormatPr defaultColWidth="0" defaultRowHeight="15" customHeight="1" zeroHeight="1" x14ac:dyDescent="0.25"/>
  <cols>
    <col min="1" max="31" width="3.28515625" style="14" customWidth="1"/>
    <col min="32" max="16384" width="9.140625" style="14" hidden="1"/>
  </cols>
  <sheetData>
    <row r="1" spans="2:30" ht="15" customHeight="1" x14ac:dyDescent="0.25"/>
    <row r="2" spans="2:30" ht="15" customHeight="1" x14ac:dyDescent="0.25">
      <c r="B2" s="180" t="s">
        <v>862</v>
      </c>
      <c r="C2" s="180"/>
      <c r="D2" s="180"/>
      <c r="E2" s="180"/>
      <c r="F2" s="180"/>
      <c r="G2" s="180"/>
      <c r="H2" s="180"/>
      <c r="I2" s="180"/>
      <c r="J2" s="180"/>
      <c r="K2" s="180"/>
      <c r="L2" s="180"/>
      <c r="M2" s="180"/>
      <c r="N2" s="180"/>
      <c r="O2" s="180"/>
      <c r="P2" s="180"/>
      <c r="Q2" s="180"/>
      <c r="R2" s="180"/>
      <c r="S2" s="180"/>
      <c r="T2" s="180"/>
      <c r="U2" s="180"/>
      <c r="V2" s="180" t="s">
        <v>101</v>
      </c>
      <c r="W2" s="180"/>
      <c r="X2" s="180"/>
      <c r="Y2" s="180"/>
      <c r="Z2" s="180"/>
      <c r="AA2" s="180"/>
      <c r="AB2" s="180"/>
      <c r="AC2" s="180"/>
      <c r="AD2" s="34" t="e">
        <f>SUM(AD4,#REF!)</f>
        <v>#REF!</v>
      </c>
    </row>
    <row r="3" spans="2:30" ht="15" customHeight="1" thickBot="1" x14ac:dyDescent="0.3"/>
    <row r="4" spans="2:30" ht="15" customHeight="1" thickBot="1" x14ac:dyDescent="0.3">
      <c r="B4" s="172" t="s">
        <v>213</v>
      </c>
      <c r="C4" s="172"/>
      <c r="D4" s="172"/>
      <c r="E4" s="172"/>
      <c r="F4" s="172"/>
      <c r="G4" s="172"/>
      <c r="H4" s="172"/>
      <c r="I4" s="172"/>
      <c r="J4" s="172"/>
      <c r="K4" s="172"/>
      <c r="L4" s="172"/>
      <c r="M4" s="172"/>
      <c r="N4" s="172"/>
      <c r="O4" s="172"/>
      <c r="P4" s="172"/>
      <c r="Q4" s="172"/>
      <c r="R4" s="172"/>
      <c r="S4" s="172"/>
      <c r="T4" s="172"/>
      <c r="U4" s="172"/>
      <c r="V4" s="1162" t="s">
        <v>101</v>
      </c>
      <c r="W4" s="1162"/>
      <c r="X4" s="1162"/>
      <c r="Y4" s="1162"/>
      <c r="Z4" s="1162"/>
      <c r="AA4" s="1162"/>
      <c r="AB4" s="1162"/>
      <c r="AC4" s="1162"/>
      <c r="AD4" s="33">
        <v>4</v>
      </c>
    </row>
    <row r="5" spans="2:30" ht="15" customHeight="1" thickBot="1" x14ac:dyDescent="0.3"/>
    <row r="6" spans="2:30" ht="15" customHeight="1" x14ac:dyDescent="0.25">
      <c r="B6" s="544" t="s">
        <v>214</v>
      </c>
      <c r="C6" s="456"/>
      <c r="D6" s="456"/>
      <c r="E6" s="456"/>
      <c r="F6" s="457"/>
      <c r="G6" s="1806">
        <v>0.1</v>
      </c>
      <c r="H6" s="1807"/>
      <c r="I6" s="1808">
        <v>0.4</v>
      </c>
      <c r="J6" s="1808"/>
      <c r="K6" s="1807">
        <v>0.4</v>
      </c>
      <c r="L6" s="1807"/>
      <c r="M6" s="1808">
        <v>0.1</v>
      </c>
      <c r="N6" s="1809"/>
    </row>
    <row r="7" spans="2:30" ht="15" customHeight="1" thickBot="1" x14ac:dyDescent="0.3">
      <c r="B7" s="545" t="s">
        <v>180</v>
      </c>
      <c r="C7" s="459"/>
      <c r="D7" s="459"/>
      <c r="E7" s="459"/>
      <c r="F7" s="460"/>
      <c r="G7" s="1810">
        <v>1</v>
      </c>
      <c r="H7" s="940"/>
      <c r="I7" s="940">
        <v>2</v>
      </c>
      <c r="J7" s="940"/>
      <c r="K7" s="940">
        <v>3</v>
      </c>
      <c r="L7" s="940"/>
      <c r="M7" s="940">
        <v>4</v>
      </c>
      <c r="N7" s="941"/>
    </row>
    <row r="8" spans="2:30" ht="15" customHeight="1" x14ac:dyDescent="0.25"/>
    <row r="9" spans="2:30" ht="15" customHeight="1" x14ac:dyDescent="0.25">
      <c r="B9" s="134" t="s">
        <v>1326</v>
      </c>
      <c r="C9" s="134"/>
      <c r="D9" s="134"/>
      <c r="E9" s="134"/>
      <c r="F9" s="134"/>
      <c r="G9" s="134"/>
      <c r="H9" s="134"/>
      <c r="I9" s="134"/>
      <c r="J9" s="134"/>
      <c r="K9" s="134"/>
      <c r="L9" s="134"/>
      <c r="M9" s="134"/>
      <c r="N9" s="134"/>
      <c r="O9" s="134"/>
      <c r="P9" s="134"/>
      <c r="Q9" s="134"/>
      <c r="R9" s="134"/>
      <c r="S9" s="134"/>
      <c r="T9" s="134"/>
      <c r="U9" s="134" t="s">
        <v>60</v>
      </c>
      <c r="V9" s="134"/>
      <c r="W9" s="134"/>
      <c r="X9" s="134"/>
      <c r="Y9" s="134"/>
      <c r="Z9" s="134"/>
      <c r="AA9" s="134"/>
      <c r="AB9" s="153"/>
      <c r="AC9" s="153"/>
      <c r="AD9" s="153"/>
    </row>
    <row r="10" spans="2:30" ht="15" customHeight="1" x14ac:dyDescent="0.25"/>
    <row r="11" spans="2:30" ht="15" customHeight="1" x14ac:dyDescent="0.25">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row>
    <row r="12" spans="2:30" s="117" customFormat="1" ht="15" customHeight="1" x14ac:dyDescent="0.25"/>
    <row r="13" spans="2:30" s="117" customFormat="1" ht="15" customHeight="1" x14ac:dyDescent="0.25"/>
    <row r="14" spans="2:30" s="117" customFormat="1" ht="15" customHeight="1" x14ac:dyDescent="0.25"/>
    <row r="15" spans="2:30" s="117" customFormat="1" ht="15" customHeight="1" x14ac:dyDescent="0.25"/>
    <row r="16" spans="2:30" s="117" customFormat="1" ht="15" customHeight="1" x14ac:dyDescent="0.25"/>
    <row r="17" s="117" customFormat="1" ht="15" customHeight="1" x14ac:dyDescent="0.25"/>
    <row r="18" s="117" customFormat="1" ht="15" customHeight="1" x14ac:dyDescent="0.25"/>
    <row r="19" s="117" customFormat="1" ht="15" customHeight="1" x14ac:dyDescent="0.25"/>
    <row r="20" s="117" customFormat="1" ht="15" customHeight="1" x14ac:dyDescent="0.25"/>
    <row r="21" s="117" customFormat="1" ht="15" customHeight="1" x14ac:dyDescent="0.25"/>
    <row r="22" s="117" customFormat="1" ht="15" customHeight="1" x14ac:dyDescent="0.25"/>
    <row r="23" s="117" customFormat="1" ht="15" customHeight="1" x14ac:dyDescent="0.25"/>
    <row r="24" s="117" customFormat="1" ht="15" customHeight="1" x14ac:dyDescent="0.25"/>
  </sheetData>
  <sheetProtection algorithmName="SHA-512" hashValue="DPu6sahdOzLRF/fBgpP7a5l4u/JI9Yljijk2gJBqW7NYX0foaGgHTT4PYRSEijLqRcZIqS875uJvIRtL06cznw==" saltValue="qr01wGAZjHLh9SO3K/wbbg==" spinCount="100000" sheet="1" selectLockedCells="1"/>
  <mergeCells count="18">
    <mergeCell ref="B11:AD11"/>
    <mergeCell ref="G7:H7"/>
    <mergeCell ref="I7:J7"/>
    <mergeCell ref="K7:L7"/>
    <mergeCell ref="M7:N7"/>
    <mergeCell ref="B9:T9"/>
    <mergeCell ref="U9:AA9"/>
    <mergeCell ref="AB9:AD9"/>
    <mergeCell ref="B7:F7"/>
    <mergeCell ref="B2:U2"/>
    <mergeCell ref="V2:AC2"/>
    <mergeCell ref="G6:H6"/>
    <mergeCell ref="I6:J6"/>
    <mergeCell ref="K6:L6"/>
    <mergeCell ref="M6:N6"/>
    <mergeCell ref="B4:U4"/>
    <mergeCell ref="V4:AC4"/>
    <mergeCell ref="B6:F6"/>
  </mergeCells>
  <conditionalFormatting sqref="AB9:AD9">
    <cfRule type="containsText" dxfId="33" priority="1" operator="containsText" text="NO">
      <formula>NOT(ISERROR(SEARCH("NO",AB9)))</formula>
    </cfRule>
    <cfRule type="containsText" dxfId="32" priority="2" operator="containsText" text="YES">
      <formula>NOT(ISERROR(SEARCH("YES",AB9)))</formula>
    </cfRule>
  </conditionalFormatting>
  <printOptions horizontalCentered="1"/>
  <pageMargins left="0.5" right="0.5" top="0.5" bottom="0.5" header="0.3" footer="0.3"/>
  <pageSetup scale="93" fitToHeight="0" orientation="portrait" r:id="rId1"/>
  <headerFooter>
    <oddFooter>&amp;C&amp;P</oddFooter>
  </headerFooter>
  <colBreaks count="1" manualBreakCount="1">
    <brk id="21" max="20"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Validation!$E$2:$E$3</xm:f>
          </x14:formula1>
          <xm:sqref>AB9:AD9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E174"/>
  <sheetViews>
    <sheetView showGridLines="0" topLeftCell="A119" zoomScaleNormal="100" workbookViewId="0">
      <selection activeCell="Y127" sqref="Y127:AD133"/>
    </sheetView>
  </sheetViews>
  <sheetFormatPr defaultColWidth="0" defaultRowHeight="0" customHeight="1" zeroHeight="1" x14ac:dyDescent="0.25"/>
  <cols>
    <col min="1" max="1" width="3.28515625" style="14" customWidth="1"/>
    <col min="2" max="4" width="3.28515625" style="21" customWidth="1"/>
    <col min="5" max="31" width="3.28515625" style="14" customWidth="1"/>
    <col min="32" max="16384" width="9.140625" style="14" hidden="1"/>
  </cols>
  <sheetData>
    <row r="1" spans="2:30" ht="15" customHeight="1" x14ac:dyDescent="0.25">
      <c r="B1" s="14"/>
      <c r="C1" s="14"/>
      <c r="D1" s="14"/>
    </row>
    <row r="2" spans="2:30" ht="15" customHeight="1" x14ac:dyDescent="0.25">
      <c r="B2" s="309" t="s">
        <v>541</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row>
    <row r="3" spans="2:30" ht="15" customHeight="1" thickBot="1" x14ac:dyDescent="0.3"/>
    <row r="4" spans="2:30" ht="15" customHeight="1" x14ac:dyDescent="0.25">
      <c r="B4" s="544"/>
      <c r="C4" s="456"/>
      <c r="D4" s="456"/>
      <c r="E4" s="456"/>
      <c r="F4" s="456"/>
      <c r="G4" s="456"/>
      <c r="H4" s="456"/>
      <c r="I4" s="456"/>
      <c r="J4" s="456"/>
      <c r="K4" s="456"/>
      <c r="L4" s="457"/>
      <c r="M4" s="547" t="s">
        <v>181</v>
      </c>
      <c r="N4" s="430"/>
      <c r="O4" s="430"/>
      <c r="P4" s="430" t="s">
        <v>506</v>
      </c>
      <c r="Q4" s="430"/>
      <c r="R4" s="430"/>
      <c r="S4" s="430" t="s">
        <v>505</v>
      </c>
      <c r="T4" s="430"/>
      <c r="U4" s="430"/>
      <c r="V4" s="430" t="s">
        <v>503</v>
      </c>
      <c r="W4" s="430"/>
      <c r="X4" s="625"/>
      <c r="Y4" s="544" t="s">
        <v>504</v>
      </c>
      <c r="Z4" s="456"/>
      <c r="AA4" s="456"/>
      <c r="AB4" s="456"/>
      <c r="AC4" s="456"/>
      <c r="AD4" s="457"/>
    </row>
    <row r="5" spans="2:30" ht="15" customHeight="1" thickBot="1" x14ac:dyDescent="0.3">
      <c r="B5" s="545"/>
      <c r="C5" s="459"/>
      <c r="D5" s="459"/>
      <c r="E5" s="459"/>
      <c r="F5" s="459"/>
      <c r="G5" s="459"/>
      <c r="H5" s="459"/>
      <c r="I5" s="459"/>
      <c r="J5" s="459"/>
      <c r="K5" s="459"/>
      <c r="L5" s="460"/>
      <c r="M5" s="422"/>
      <c r="N5" s="391"/>
      <c r="O5" s="391"/>
      <c r="P5" s="391"/>
      <c r="Q5" s="391"/>
      <c r="R5" s="391"/>
      <c r="S5" s="391"/>
      <c r="T5" s="391"/>
      <c r="U5" s="391"/>
      <c r="V5" s="391"/>
      <c r="W5" s="391"/>
      <c r="X5" s="440"/>
      <c r="Y5" s="545"/>
      <c r="Z5" s="459"/>
      <c r="AA5" s="459"/>
      <c r="AB5" s="459"/>
      <c r="AC5" s="459"/>
      <c r="AD5" s="460"/>
    </row>
    <row r="6" spans="2:30" ht="15" customHeight="1" thickBot="1" x14ac:dyDescent="0.3">
      <c r="B6" s="2040" t="str">
        <f>'S1-Development Characteristics'!B2</f>
        <v>S1 - PROJECT CHARACTERISTICS</v>
      </c>
      <c r="C6" s="2041"/>
      <c r="D6" s="2041"/>
      <c r="E6" s="2041"/>
      <c r="F6" s="2041"/>
      <c r="G6" s="2041"/>
      <c r="H6" s="2041"/>
      <c r="I6" s="2041"/>
      <c r="J6" s="2041"/>
      <c r="K6" s="2041"/>
      <c r="L6" s="2041"/>
      <c r="M6" s="2041"/>
      <c r="N6" s="2041"/>
      <c r="O6" s="2041"/>
      <c r="P6" s="2041"/>
      <c r="Q6" s="2041"/>
      <c r="R6" s="2041"/>
      <c r="S6" s="2041"/>
      <c r="T6" s="2041"/>
      <c r="U6" s="2041"/>
      <c r="V6" s="2041"/>
      <c r="W6" s="2041"/>
      <c r="X6" s="2041"/>
      <c r="Y6" s="2041"/>
      <c r="Z6" s="2041"/>
      <c r="AA6" s="2041"/>
      <c r="AB6" s="2041"/>
      <c r="AC6" s="2041"/>
      <c r="AD6" s="2042"/>
    </row>
    <row r="7" spans="2:30" ht="15" customHeight="1" x14ac:dyDescent="0.25">
      <c r="B7" s="2030" t="str">
        <f>'S1-Development Characteristics'!B4</f>
        <v>A - CONSTITUENCY SERVED</v>
      </c>
      <c r="C7" s="2031"/>
      <c r="D7" s="2031"/>
      <c r="E7" s="2031"/>
      <c r="F7" s="2031"/>
      <c r="G7" s="2031"/>
      <c r="H7" s="2031"/>
      <c r="I7" s="2031"/>
      <c r="J7" s="2031"/>
      <c r="K7" s="2031"/>
      <c r="L7" s="2031"/>
      <c r="M7" s="2031"/>
      <c r="N7" s="2031"/>
      <c r="O7" s="2031"/>
      <c r="P7" s="2031"/>
      <c r="Q7" s="2031"/>
      <c r="R7" s="2031"/>
      <c r="S7" s="2031"/>
      <c r="T7" s="2031"/>
      <c r="U7" s="2031"/>
      <c r="V7" s="2031"/>
      <c r="W7" s="2031"/>
      <c r="X7" s="2043"/>
      <c r="Y7" s="2034"/>
      <c r="Z7" s="2035"/>
      <c r="AA7" s="2035"/>
      <c r="AB7" s="2035"/>
      <c r="AC7" s="2035"/>
      <c r="AD7" s="2036"/>
    </row>
    <row r="8" spans="2:30" ht="15" customHeight="1" x14ac:dyDescent="0.25">
      <c r="B8" s="1956" t="str">
        <f>'S1-Development Characteristics'!B8</f>
        <v>20% of Population Served at or Below 40% AMI -OR-</v>
      </c>
      <c r="C8" s="1957"/>
      <c r="D8" s="1957"/>
      <c r="E8" s="1957"/>
      <c r="F8" s="1957"/>
      <c r="G8" s="1957"/>
      <c r="H8" s="1957"/>
      <c r="I8" s="1957"/>
      <c r="J8" s="1957"/>
      <c r="K8" s="1957"/>
      <c r="L8" s="1958"/>
      <c r="M8" s="1817">
        <f>'S1-Development Characteristics'!Y8</f>
        <v>3</v>
      </c>
      <c r="N8" s="1211"/>
      <c r="O8" s="1211"/>
      <c r="P8" s="1157">
        <f>'S1-Development Characteristics'!AB8</f>
        <v>0</v>
      </c>
      <c r="Q8" s="1157"/>
      <c r="R8" s="1157"/>
      <c r="S8" s="1211">
        <v>0</v>
      </c>
      <c r="T8" s="1211"/>
      <c r="U8" s="1211"/>
      <c r="V8" s="1818"/>
      <c r="W8" s="1818"/>
      <c r="X8" s="2016"/>
      <c r="Y8" s="1906"/>
      <c r="Z8" s="1907"/>
      <c r="AA8" s="1907"/>
      <c r="AB8" s="1907"/>
      <c r="AC8" s="1907"/>
      <c r="AD8" s="1908"/>
    </row>
    <row r="9" spans="2:30" ht="15" customHeight="1" x14ac:dyDescent="0.25">
      <c r="B9" s="1956"/>
      <c r="C9" s="1957"/>
      <c r="D9" s="1957"/>
      <c r="E9" s="1957"/>
      <c r="F9" s="1957"/>
      <c r="G9" s="1957"/>
      <c r="H9" s="1957"/>
      <c r="I9" s="1957"/>
      <c r="J9" s="1957"/>
      <c r="K9" s="1957"/>
      <c r="L9" s="1958"/>
      <c r="M9" s="1817"/>
      <c r="N9" s="1211"/>
      <c r="O9" s="1211"/>
      <c r="P9" s="1157"/>
      <c r="Q9" s="1157"/>
      <c r="R9" s="1157"/>
      <c r="S9" s="1211"/>
      <c r="T9" s="1211"/>
      <c r="U9" s="1211"/>
      <c r="V9" s="1818"/>
      <c r="W9" s="1818"/>
      <c r="X9" s="2016"/>
      <c r="Y9" s="1906"/>
      <c r="Z9" s="1907"/>
      <c r="AA9" s="1907"/>
      <c r="AB9" s="1907"/>
      <c r="AC9" s="1907"/>
      <c r="AD9" s="1908"/>
    </row>
    <row r="10" spans="2:30" ht="15" customHeight="1" x14ac:dyDescent="0.25">
      <c r="B10" s="1956" t="str">
        <f>'S1-Development Characteristics'!B9</f>
        <v>20% of Population Served at or Below 30% AMI</v>
      </c>
      <c r="C10" s="1957"/>
      <c r="D10" s="1957"/>
      <c r="E10" s="1957"/>
      <c r="F10" s="1957"/>
      <c r="G10" s="1957"/>
      <c r="H10" s="1957"/>
      <c r="I10" s="1957"/>
      <c r="J10" s="1957"/>
      <c r="K10" s="1957"/>
      <c r="L10" s="1958"/>
      <c r="M10" s="1817">
        <f>'S1-Development Characteristics'!Y9</f>
        <v>5</v>
      </c>
      <c r="N10" s="1211"/>
      <c r="O10" s="1211"/>
      <c r="P10" s="1157">
        <f>'S1-Development Characteristics'!AB9</f>
        <v>0</v>
      </c>
      <c r="Q10" s="1157"/>
      <c r="R10" s="1157"/>
      <c r="S10" s="1211">
        <v>0</v>
      </c>
      <c r="T10" s="1211"/>
      <c r="U10" s="1211"/>
      <c r="V10" s="1818"/>
      <c r="W10" s="1818"/>
      <c r="X10" s="2016"/>
      <c r="Y10" s="1906"/>
      <c r="Z10" s="1907"/>
      <c r="AA10" s="1907"/>
      <c r="AB10" s="1907"/>
      <c r="AC10" s="1907"/>
      <c r="AD10" s="1908"/>
    </row>
    <row r="11" spans="2:30" ht="15" customHeight="1" thickBot="1" x14ac:dyDescent="0.3">
      <c r="B11" s="2013"/>
      <c r="C11" s="2014"/>
      <c r="D11" s="2014"/>
      <c r="E11" s="2014"/>
      <c r="F11" s="2014"/>
      <c r="G11" s="2014"/>
      <c r="H11" s="2014"/>
      <c r="I11" s="2014"/>
      <c r="J11" s="2014"/>
      <c r="K11" s="2014"/>
      <c r="L11" s="2015"/>
      <c r="M11" s="1828"/>
      <c r="N11" s="1335"/>
      <c r="O11" s="1335"/>
      <c r="P11" s="1158"/>
      <c r="Q11" s="1158"/>
      <c r="R11" s="1158"/>
      <c r="S11" s="1335"/>
      <c r="T11" s="1335"/>
      <c r="U11" s="1335"/>
      <c r="V11" s="1885"/>
      <c r="W11" s="1885"/>
      <c r="X11" s="1886"/>
      <c r="Y11" s="1906"/>
      <c r="Z11" s="1907"/>
      <c r="AA11" s="1907"/>
      <c r="AB11" s="1907"/>
      <c r="AC11" s="1907"/>
      <c r="AD11" s="1908"/>
    </row>
    <row r="12" spans="2:30" ht="15" customHeight="1" thickTop="1" thickBot="1" x14ac:dyDescent="0.3">
      <c r="B12" s="1887" t="s">
        <v>200</v>
      </c>
      <c r="C12" s="1888"/>
      <c r="D12" s="1888"/>
      <c r="E12" s="1888"/>
      <c r="F12" s="1888"/>
      <c r="G12" s="1888"/>
      <c r="H12" s="1888"/>
      <c r="I12" s="1888"/>
      <c r="J12" s="1888"/>
      <c r="K12" s="1888"/>
      <c r="L12" s="1889"/>
      <c r="M12" s="1874">
        <f>'S1-Development Characteristics'!Y10</f>
        <v>5</v>
      </c>
      <c r="N12" s="917"/>
      <c r="O12" s="917"/>
      <c r="P12" s="917">
        <f>'S1-Development Characteristics'!AB10</f>
        <v>0</v>
      </c>
      <c r="Q12" s="917"/>
      <c r="R12" s="917"/>
      <c r="S12" s="917">
        <f>MAX(S8,S10)</f>
        <v>0</v>
      </c>
      <c r="T12" s="917"/>
      <c r="U12" s="917"/>
      <c r="V12" s="618"/>
      <c r="W12" s="618"/>
      <c r="X12" s="1469"/>
      <c r="Y12" s="1909"/>
      <c r="Z12" s="1910"/>
      <c r="AA12" s="1910"/>
      <c r="AB12" s="1910"/>
      <c r="AC12" s="1910"/>
      <c r="AD12" s="1911"/>
    </row>
    <row r="13" spans="2:30" ht="15" customHeight="1" x14ac:dyDescent="0.25">
      <c r="B13" s="2030" t="str">
        <f>'S1-Development Characteristics'!B12</f>
        <v>B - TARGETED POPULATION</v>
      </c>
      <c r="C13" s="2031"/>
      <c r="D13" s="2031"/>
      <c r="E13" s="2031"/>
      <c r="F13" s="2031"/>
      <c r="G13" s="2031"/>
      <c r="H13" s="2031"/>
      <c r="I13" s="2031"/>
      <c r="J13" s="2031"/>
      <c r="K13" s="2031"/>
      <c r="L13" s="2031"/>
      <c r="M13" s="2031"/>
      <c r="N13" s="2031"/>
      <c r="O13" s="2031"/>
      <c r="P13" s="2031"/>
      <c r="Q13" s="2031"/>
      <c r="R13" s="2031"/>
      <c r="S13" s="2031"/>
      <c r="T13" s="2031"/>
      <c r="U13" s="2031"/>
      <c r="V13" s="2031"/>
      <c r="W13" s="2031"/>
      <c r="X13" s="2043"/>
      <c r="Y13" s="1903"/>
      <c r="Z13" s="1904"/>
      <c r="AA13" s="1904"/>
      <c r="AB13" s="1904"/>
      <c r="AC13" s="1904"/>
      <c r="AD13" s="1905"/>
    </row>
    <row r="14" spans="2:30" ht="15" customHeight="1" x14ac:dyDescent="0.25">
      <c r="B14" s="1975" t="s">
        <v>1212</v>
      </c>
      <c r="C14" s="1976"/>
      <c r="D14" s="1976"/>
      <c r="E14" s="1976"/>
      <c r="F14" s="1976"/>
      <c r="G14" s="1976"/>
      <c r="H14" s="1976"/>
      <c r="I14" s="1976"/>
      <c r="J14" s="1976"/>
      <c r="K14" s="1976"/>
      <c r="L14" s="1977"/>
      <c r="M14" s="1817">
        <f>'S1-Development Characteristics'!Y34</f>
        <v>4</v>
      </c>
      <c r="N14" s="1211"/>
      <c r="O14" s="1211"/>
      <c r="P14" s="1157">
        <f>'S1-Development Characteristics'!AB34</f>
        <v>0</v>
      </c>
      <c r="Q14" s="1157"/>
      <c r="R14" s="1157"/>
      <c r="S14" s="1211">
        <v>0</v>
      </c>
      <c r="T14" s="1211"/>
      <c r="U14" s="1211"/>
      <c r="V14" s="1818"/>
      <c r="W14" s="1818"/>
      <c r="X14" s="2016"/>
      <c r="Y14" s="1906"/>
      <c r="Z14" s="1907"/>
      <c r="AA14" s="1907"/>
      <c r="AB14" s="1907"/>
      <c r="AC14" s="1907"/>
      <c r="AD14" s="1908"/>
    </row>
    <row r="15" spans="2:30" ht="15" customHeight="1" x14ac:dyDescent="0.25">
      <c r="B15" s="1975" t="s">
        <v>1214</v>
      </c>
      <c r="C15" s="1976"/>
      <c r="D15" s="1976"/>
      <c r="E15" s="1976"/>
      <c r="F15" s="1976"/>
      <c r="G15" s="1976"/>
      <c r="H15" s="1976"/>
      <c r="I15" s="1976"/>
      <c r="J15" s="1976"/>
      <c r="K15" s="1976"/>
      <c r="L15" s="1977"/>
      <c r="M15" s="1183"/>
      <c r="N15" s="2037"/>
      <c r="O15" s="2037"/>
      <c r="P15" s="1252"/>
      <c r="Q15" s="1252"/>
      <c r="R15" s="1252"/>
      <c r="S15" s="2037"/>
      <c r="T15" s="2037"/>
      <c r="U15" s="2037"/>
      <c r="V15" s="2038"/>
      <c r="W15" s="2038"/>
      <c r="X15" s="2039"/>
      <c r="Y15" s="1906"/>
      <c r="Z15" s="1907"/>
      <c r="AA15" s="1907"/>
      <c r="AB15" s="1907"/>
      <c r="AC15" s="1907"/>
      <c r="AD15" s="1908"/>
    </row>
    <row r="16" spans="2:30" ht="15" customHeight="1" thickBot="1" x14ac:dyDescent="0.3">
      <c r="B16" s="1875" t="s">
        <v>1215</v>
      </c>
      <c r="C16" s="1876"/>
      <c r="D16" s="1876"/>
      <c r="E16" s="1876"/>
      <c r="F16" s="1876"/>
      <c r="G16" s="1876"/>
      <c r="H16" s="1876"/>
      <c r="I16" s="1876"/>
      <c r="J16" s="1876"/>
      <c r="K16" s="1876"/>
      <c r="L16" s="1877"/>
      <c r="M16" s="1828"/>
      <c r="N16" s="1335"/>
      <c r="O16" s="1335"/>
      <c r="P16" s="1158"/>
      <c r="Q16" s="1158"/>
      <c r="R16" s="1158"/>
      <c r="S16" s="1335"/>
      <c r="T16" s="1335"/>
      <c r="U16" s="1335"/>
      <c r="V16" s="1885"/>
      <c r="W16" s="1885"/>
      <c r="X16" s="1886"/>
      <c r="Y16" s="1906"/>
      <c r="Z16" s="1907"/>
      <c r="AA16" s="1907"/>
      <c r="AB16" s="1907"/>
      <c r="AC16" s="1907"/>
      <c r="AD16" s="1908"/>
    </row>
    <row r="17" spans="2:30" ht="15" customHeight="1" thickTop="1" thickBot="1" x14ac:dyDescent="0.3">
      <c r="B17" s="1887" t="s">
        <v>200</v>
      </c>
      <c r="C17" s="1888"/>
      <c r="D17" s="1888"/>
      <c r="E17" s="1888"/>
      <c r="F17" s="1888"/>
      <c r="G17" s="1888"/>
      <c r="H17" s="1888"/>
      <c r="I17" s="1888"/>
      <c r="J17" s="1888"/>
      <c r="K17" s="1888"/>
      <c r="L17" s="1889"/>
      <c r="M17" s="1874">
        <f>'S1-Development Characteristics'!Y34</f>
        <v>4</v>
      </c>
      <c r="N17" s="917"/>
      <c r="O17" s="917"/>
      <c r="P17" s="917">
        <f>'S1-Development Characteristics'!AB34</f>
        <v>0</v>
      </c>
      <c r="Q17" s="917"/>
      <c r="R17" s="917"/>
      <c r="S17" s="917">
        <f>SUM(S14)</f>
        <v>0</v>
      </c>
      <c r="T17" s="917"/>
      <c r="U17" s="917"/>
      <c r="V17" s="917" t="str">
        <f>IF('S1-Development Characteristics'!AB34&gt;0,"YES","N/A")</f>
        <v>N/A</v>
      </c>
      <c r="W17" s="917"/>
      <c r="X17" s="918"/>
      <c r="Y17" s="1909"/>
      <c r="Z17" s="1910"/>
      <c r="AA17" s="1910"/>
      <c r="AB17" s="1910"/>
      <c r="AC17" s="1910"/>
      <c r="AD17" s="1911"/>
    </row>
    <row r="18" spans="2:30" ht="15" customHeight="1" x14ac:dyDescent="0.25">
      <c r="B18" s="2030" t="str">
        <f>'S1-Development Characteristics'!B36</f>
        <v>C - OPPORTUNITY INDEX</v>
      </c>
      <c r="C18" s="2031"/>
      <c r="D18" s="2031"/>
      <c r="E18" s="2031"/>
      <c r="F18" s="2031"/>
      <c r="G18" s="2031"/>
      <c r="H18" s="2031"/>
      <c r="I18" s="2031"/>
      <c r="J18" s="2031"/>
      <c r="K18" s="2031"/>
      <c r="L18" s="2031"/>
      <c r="M18" s="2031"/>
      <c r="N18" s="2031"/>
      <c r="O18" s="2031"/>
      <c r="P18" s="2031"/>
      <c r="Q18" s="2031"/>
      <c r="R18" s="2031"/>
      <c r="S18" s="2031"/>
      <c r="T18" s="2031"/>
      <c r="U18" s="2031"/>
      <c r="V18" s="2031"/>
      <c r="W18" s="2031"/>
      <c r="X18" s="2032"/>
      <c r="Y18" s="1903"/>
      <c r="Z18" s="1904"/>
      <c r="AA18" s="1904"/>
      <c r="AB18" s="1904"/>
      <c r="AC18" s="1904"/>
      <c r="AD18" s="1905"/>
    </row>
    <row r="19" spans="2:30" ht="15" customHeight="1" x14ac:dyDescent="0.25">
      <c r="B19" s="1994" t="s">
        <v>512</v>
      </c>
      <c r="C19" s="1995"/>
      <c r="D19" s="1995"/>
      <c r="E19" s="1995"/>
      <c r="F19" s="1995"/>
      <c r="G19" s="1995"/>
      <c r="H19" s="1995"/>
      <c r="I19" s="1995"/>
      <c r="J19" s="1995"/>
      <c r="K19" s="1995"/>
      <c r="L19" s="1996"/>
      <c r="M19" s="1817">
        <f>'S1-Development Characteristics'!Y42</f>
        <v>2</v>
      </c>
      <c r="N19" s="1211"/>
      <c r="O19" s="1211"/>
      <c r="P19" s="1157">
        <f>'S1-Development Characteristics'!AB42</f>
        <v>0</v>
      </c>
      <c r="Q19" s="1157"/>
      <c r="R19" s="1157"/>
      <c r="S19" s="1211">
        <v>0</v>
      </c>
      <c r="T19" s="1211"/>
      <c r="U19" s="1211"/>
      <c r="V19" s="1157" t="str">
        <f>IF(P19&gt;0,"YES","N/A")</f>
        <v>N/A</v>
      </c>
      <c r="W19" s="1157"/>
      <c r="X19" s="1631"/>
      <c r="Y19" s="1906"/>
      <c r="Z19" s="1907"/>
      <c r="AA19" s="1907"/>
      <c r="AB19" s="1907"/>
      <c r="AC19" s="1907"/>
      <c r="AD19" s="1908"/>
    </row>
    <row r="20" spans="2:30" ht="15" customHeight="1" x14ac:dyDescent="0.25">
      <c r="B20" s="1994" t="s">
        <v>513</v>
      </c>
      <c r="C20" s="1995"/>
      <c r="D20" s="1995"/>
      <c r="E20" s="1995"/>
      <c r="F20" s="1995"/>
      <c r="G20" s="1995"/>
      <c r="H20" s="1995"/>
      <c r="I20" s="1995"/>
      <c r="J20" s="1995"/>
      <c r="K20" s="1995"/>
      <c r="L20" s="1996"/>
      <c r="M20" s="1817">
        <f>'S1-Development Characteristics'!Y47</f>
        <v>2</v>
      </c>
      <c r="N20" s="1211"/>
      <c r="O20" s="1211"/>
      <c r="P20" s="1157">
        <f>'S1-Development Characteristics'!AB47</f>
        <v>0</v>
      </c>
      <c r="Q20" s="1157"/>
      <c r="R20" s="1157"/>
      <c r="S20" s="1211">
        <v>0</v>
      </c>
      <c r="T20" s="1211"/>
      <c r="U20" s="1211"/>
      <c r="V20" s="1818"/>
      <c r="W20" s="1818"/>
      <c r="X20" s="1740"/>
      <c r="Y20" s="1906"/>
      <c r="Z20" s="1907"/>
      <c r="AA20" s="1907"/>
      <c r="AB20" s="1907"/>
      <c r="AC20" s="1907"/>
      <c r="AD20" s="1908"/>
    </row>
    <row r="21" spans="2:30" ht="15" customHeight="1" x14ac:dyDescent="0.25">
      <c r="B21" s="1994" t="s">
        <v>1218</v>
      </c>
      <c r="C21" s="1995"/>
      <c r="D21" s="1995"/>
      <c r="E21" s="1995"/>
      <c r="F21" s="1995"/>
      <c r="G21" s="1995"/>
      <c r="H21" s="1995"/>
      <c r="I21" s="1995"/>
      <c r="J21" s="1995"/>
      <c r="K21" s="1995"/>
      <c r="L21" s="1996"/>
      <c r="M21" s="1817">
        <f>'S1-Development Characteristics'!Y49</f>
        <v>2</v>
      </c>
      <c r="N21" s="1211"/>
      <c r="O21" s="1211"/>
      <c r="P21" s="1157">
        <f>'S1-Development Characteristics'!AB49</f>
        <v>0</v>
      </c>
      <c r="Q21" s="1157"/>
      <c r="R21" s="1157"/>
      <c r="S21" s="1211">
        <v>0</v>
      </c>
      <c r="T21" s="1211"/>
      <c r="U21" s="1211"/>
      <c r="V21" s="1818"/>
      <c r="W21" s="1818"/>
      <c r="X21" s="1740"/>
      <c r="Y21" s="1906"/>
      <c r="Z21" s="1907"/>
      <c r="AA21" s="1907"/>
      <c r="AB21" s="1907"/>
      <c r="AC21" s="1907"/>
      <c r="AD21" s="1908"/>
    </row>
    <row r="22" spans="2:30" ht="15" customHeight="1" x14ac:dyDescent="0.25">
      <c r="B22" s="1994" t="s">
        <v>1219</v>
      </c>
      <c r="C22" s="1995"/>
      <c r="D22" s="1995"/>
      <c r="E22" s="1995"/>
      <c r="F22" s="1995"/>
      <c r="G22" s="1995"/>
      <c r="H22" s="1995"/>
      <c r="I22" s="1995"/>
      <c r="J22" s="1995"/>
      <c r="K22" s="1995"/>
      <c r="L22" s="1996"/>
      <c r="M22" s="1817">
        <f>'S1-Development Characteristics'!Y51</f>
        <v>2</v>
      </c>
      <c r="N22" s="1211"/>
      <c r="O22" s="1211"/>
      <c r="P22" s="1157">
        <f>'S1-Development Characteristics'!AB51</f>
        <v>0</v>
      </c>
      <c r="Q22" s="1157"/>
      <c r="R22" s="1157"/>
      <c r="S22" s="1211">
        <v>0</v>
      </c>
      <c r="T22" s="1211"/>
      <c r="U22" s="1211"/>
      <c r="V22" s="1818"/>
      <c r="W22" s="1818"/>
      <c r="X22" s="1740"/>
      <c r="Y22" s="1906"/>
      <c r="Z22" s="1907"/>
      <c r="AA22" s="1907"/>
      <c r="AB22" s="1907"/>
      <c r="AC22" s="1907"/>
      <c r="AD22" s="1908"/>
    </row>
    <row r="23" spans="2:30" ht="15" customHeight="1" x14ac:dyDescent="0.25">
      <c r="B23" s="1994" t="s">
        <v>514</v>
      </c>
      <c r="C23" s="1995"/>
      <c r="D23" s="1995"/>
      <c r="E23" s="1995"/>
      <c r="F23" s="1995"/>
      <c r="G23" s="1995"/>
      <c r="H23" s="1995"/>
      <c r="I23" s="1995"/>
      <c r="J23" s="1995"/>
      <c r="K23" s="1995"/>
      <c r="L23" s="1996"/>
      <c r="M23" s="1817">
        <f>'S1-Development Characteristics'!Y54</f>
        <v>2</v>
      </c>
      <c r="N23" s="1211"/>
      <c r="O23" s="1211"/>
      <c r="P23" s="1157">
        <f>'S1-Development Characteristics'!AB54</f>
        <v>0</v>
      </c>
      <c r="Q23" s="1157"/>
      <c r="R23" s="1157"/>
      <c r="S23" s="1211">
        <v>0</v>
      </c>
      <c r="T23" s="1211"/>
      <c r="U23" s="1211"/>
      <c r="V23" s="1818"/>
      <c r="W23" s="1818"/>
      <c r="X23" s="1740"/>
      <c r="Y23" s="1906"/>
      <c r="Z23" s="1907"/>
      <c r="AA23" s="1907"/>
      <c r="AB23" s="1907"/>
      <c r="AC23" s="1907"/>
      <c r="AD23" s="1908"/>
    </row>
    <row r="24" spans="2:30" ht="15" customHeight="1" x14ac:dyDescent="0.25">
      <c r="B24" s="1994" t="s">
        <v>896</v>
      </c>
      <c r="C24" s="1995"/>
      <c r="D24" s="1995"/>
      <c r="E24" s="1995"/>
      <c r="F24" s="1995"/>
      <c r="G24" s="1995"/>
      <c r="H24" s="1995"/>
      <c r="I24" s="1995"/>
      <c r="J24" s="1995"/>
      <c r="K24" s="1995"/>
      <c r="L24" s="1996"/>
      <c r="M24" s="1817">
        <f>'S1-Development Characteristics'!Y56</f>
        <v>2</v>
      </c>
      <c r="N24" s="1211"/>
      <c r="O24" s="1211"/>
      <c r="P24" s="1157">
        <f>'S1-Development Characteristics'!AB56</f>
        <v>0</v>
      </c>
      <c r="Q24" s="1157"/>
      <c r="R24" s="1157"/>
      <c r="S24" s="1211">
        <v>0</v>
      </c>
      <c r="T24" s="1211"/>
      <c r="U24" s="1211"/>
      <c r="V24" s="1818"/>
      <c r="W24" s="1818"/>
      <c r="X24" s="2016"/>
      <c r="Y24" s="1906"/>
      <c r="Z24" s="1907"/>
      <c r="AA24" s="1907"/>
      <c r="AB24" s="1907"/>
      <c r="AC24" s="1907"/>
      <c r="AD24" s="1908"/>
    </row>
    <row r="25" spans="2:30" ht="15" customHeight="1" thickBot="1" x14ac:dyDescent="0.3">
      <c r="B25" s="2022" t="s">
        <v>897</v>
      </c>
      <c r="C25" s="2023"/>
      <c r="D25" s="2023"/>
      <c r="E25" s="2023"/>
      <c r="F25" s="2023"/>
      <c r="G25" s="2023"/>
      <c r="H25" s="2023"/>
      <c r="I25" s="2023"/>
      <c r="J25" s="2023"/>
      <c r="K25" s="2023"/>
      <c r="L25" s="2024"/>
      <c r="M25" s="1825">
        <f>'S1-Development Characteristics'!Y58</f>
        <v>2</v>
      </c>
      <c r="N25" s="1826"/>
      <c r="O25" s="1826"/>
      <c r="P25" s="1827">
        <f>'S1-Development Characteristics'!AB58</f>
        <v>0</v>
      </c>
      <c r="Q25" s="1827"/>
      <c r="R25" s="1827"/>
      <c r="S25" s="1826">
        <v>0</v>
      </c>
      <c r="T25" s="1826"/>
      <c r="U25" s="1826"/>
      <c r="V25" s="2025"/>
      <c r="W25" s="2025"/>
      <c r="X25" s="2026"/>
      <c r="Y25" s="1953"/>
      <c r="Z25" s="1954"/>
      <c r="AA25" s="1954"/>
      <c r="AB25" s="1954"/>
      <c r="AC25" s="1954"/>
      <c r="AD25" s="1955"/>
    </row>
    <row r="26" spans="2:30" ht="15" customHeight="1" thickTop="1" thickBot="1" x14ac:dyDescent="0.3">
      <c r="B26" s="1887" t="s">
        <v>200</v>
      </c>
      <c r="C26" s="1888"/>
      <c r="D26" s="1888"/>
      <c r="E26" s="1888"/>
      <c r="F26" s="1888"/>
      <c r="G26" s="1888"/>
      <c r="H26" s="1888"/>
      <c r="I26" s="1888"/>
      <c r="J26" s="1888"/>
      <c r="K26" s="1888"/>
      <c r="L26" s="1889"/>
      <c r="M26" s="1874">
        <f>'S1-Development Characteristics'!Y60</f>
        <v>10</v>
      </c>
      <c r="N26" s="917"/>
      <c r="O26" s="917"/>
      <c r="P26" s="917">
        <f>'S1-Development Characteristics'!AB60</f>
        <v>0</v>
      </c>
      <c r="Q26" s="917"/>
      <c r="R26" s="917"/>
      <c r="S26" s="917">
        <f>MIN(M26,SUM(S19:U25))</f>
        <v>0</v>
      </c>
      <c r="T26" s="917"/>
      <c r="U26" s="917"/>
      <c r="V26" s="2020"/>
      <c r="W26" s="2020"/>
      <c r="X26" s="2021"/>
      <c r="Y26" s="1909"/>
      <c r="Z26" s="1910"/>
      <c r="AA26" s="1910"/>
      <c r="AB26" s="1910"/>
      <c r="AC26" s="1910"/>
      <c r="AD26" s="1911"/>
    </row>
    <row r="27" spans="2:30" ht="15" customHeight="1" x14ac:dyDescent="0.25">
      <c r="B27" s="2030" t="str">
        <f>'S1-Development Characteristics'!B62</f>
        <v>D - HEALTH AND QUALITY OF LIFE FACTORS</v>
      </c>
      <c r="C27" s="2031"/>
      <c r="D27" s="2031"/>
      <c r="E27" s="2031"/>
      <c r="F27" s="2031"/>
      <c r="G27" s="2031"/>
      <c r="H27" s="2031"/>
      <c r="I27" s="2031"/>
      <c r="J27" s="2031"/>
      <c r="K27" s="2031"/>
      <c r="L27" s="2031"/>
      <c r="M27" s="2031"/>
      <c r="N27" s="2031"/>
      <c r="O27" s="2031"/>
      <c r="P27" s="2031"/>
      <c r="Q27" s="2031"/>
      <c r="R27" s="2031"/>
      <c r="S27" s="2031"/>
      <c r="T27" s="2031"/>
      <c r="U27" s="2031"/>
      <c r="V27" s="2031"/>
      <c r="W27" s="2031"/>
      <c r="X27" s="2032"/>
      <c r="Y27" s="1811"/>
      <c r="Z27" s="1812"/>
      <c r="AA27" s="1812"/>
      <c r="AB27" s="1812"/>
      <c r="AC27" s="1812"/>
      <c r="AD27" s="1813"/>
    </row>
    <row r="28" spans="2:30" ht="15" customHeight="1" x14ac:dyDescent="0.25">
      <c r="B28" s="1994" t="s">
        <v>1220</v>
      </c>
      <c r="C28" s="1995"/>
      <c r="D28" s="1995"/>
      <c r="E28" s="1995"/>
      <c r="F28" s="1995"/>
      <c r="G28" s="1995"/>
      <c r="H28" s="1995"/>
      <c r="I28" s="1995"/>
      <c r="J28" s="1995"/>
      <c r="K28" s="1995"/>
      <c r="L28" s="1996"/>
      <c r="M28" s="1817">
        <f>'S1-Development Characteristics'!Y68</f>
        <v>2</v>
      </c>
      <c r="N28" s="1211"/>
      <c r="O28" s="1211"/>
      <c r="P28" s="1157">
        <f>'S1-Development Characteristics'!AB68</f>
        <v>0</v>
      </c>
      <c r="Q28" s="1157"/>
      <c r="R28" s="1157"/>
      <c r="S28" s="1211">
        <v>0</v>
      </c>
      <c r="T28" s="1211"/>
      <c r="U28" s="1211"/>
      <c r="V28" s="1818"/>
      <c r="W28" s="1818"/>
      <c r="X28" s="1740"/>
      <c r="Y28" s="1831"/>
      <c r="Z28" s="1832"/>
      <c r="AA28" s="1832"/>
      <c r="AB28" s="1832"/>
      <c r="AC28" s="1832"/>
      <c r="AD28" s="1833"/>
    </row>
    <row r="29" spans="2:30" ht="15" customHeight="1" x14ac:dyDescent="0.25">
      <c r="B29" s="1994" t="s">
        <v>1469</v>
      </c>
      <c r="C29" s="1995"/>
      <c r="D29" s="1995"/>
      <c r="E29" s="1995"/>
      <c r="F29" s="1995"/>
      <c r="G29" s="1995"/>
      <c r="H29" s="1995"/>
      <c r="I29" s="1995"/>
      <c r="J29" s="1995"/>
      <c r="K29" s="1995"/>
      <c r="L29" s="1996"/>
      <c r="M29" s="1817">
        <v>2</v>
      </c>
      <c r="N29" s="1211"/>
      <c r="O29" s="1211"/>
      <c r="P29" s="1157">
        <f>'S1-Development Characteristics'!AB71</f>
        <v>0</v>
      </c>
      <c r="Q29" s="1157"/>
      <c r="R29" s="1157"/>
      <c r="S29" s="1211">
        <v>0</v>
      </c>
      <c r="T29" s="1211"/>
      <c r="U29" s="1211"/>
      <c r="V29" s="1818"/>
      <c r="W29" s="1818"/>
      <c r="X29" s="1740"/>
      <c r="Y29" s="1831"/>
      <c r="Z29" s="1832"/>
      <c r="AA29" s="1832"/>
      <c r="AB29" s="1832"/>
      <c r="AC29" s="1832"/>
      <c r="AD29" s="1833"/>
    </row>
    <row r="30" spans="2:30" ht="15" customHeight="1" x14ac:dyDescent="0.25">
      <c r="B30" s="1994" t="s">
        <v>1353</v>
      </c>
      <c r="C30" s="1995"/>
      <c r="D30" s="1995"/>
      <c r="E30" s="1995"/>
      <c r="F30" s="1995"/>
      <c r="G30" s="1995"/>
      <c r="H30" s="1995"/>
      <c r="I30" s="1995"/>
      <c r="J30" s="1995"/>
      <c r="K30" s="1995"/>
      <c r="L30" s="1996"/>
      <c r="M30" s="1817">
        <f>'S1-Development Characteristics'!Y74</f>
        <v>2</v>
      </c>
      <c r="N30" s="1211"/>
      <c r="O30" s="1211"/>
      <c r="P30" s="1157">
        <f>'S1-Development Characteristics'!AB74</f>
        <v>0</v>
      </c>
      <c r="Q30" s="1157"/>
      <c r="R30" s="1157"/>
      <c r="S30" s="1211">
        <v>0</v>
      </c>
      <c r="T30" s="1211"/>
      <c r="U30" s="1211"/>
      <c r="V30" s="1157" t="str">
        <f>IF(P30&gt;0,"YES","N/A")</f>
        <v>N/A</v>
      </c>
      <c r="W30" s="1157"/>
      <c r="X30" s="1631"/>
      <c r="Y30" s="1831"/>
      <c r="Z30" s="1832"/>
      <c r="AA30" s="1832"/>
      <c r="AB30" s="1832"/>
      <c r="AC30" s="1832"/>
      <c r="AD30" s="1833"/>
    </row>
    <row r="31" spans="2:30" ht="15" customHeight="1" thickBot="1" x14ac:dyDescent="0.3">
      <c r="B31" s="2049" t="s">
        <v>1237</v>
      </c>
      <c r="C31" s="2050"/>
      <c r="D31" s="2050"/>
      <c r="E31" s="2050"/>
      <c r="F31" s="2050"/>
      <c r="G31" s="2050"/>
      <c r="H31" s="2050"/>
      <c r="I31" s="2050"/>
      <c r="J31" s="2050"/>
      <c r="K31" s="2050"/>
      <c r="L31" s="2051"/>
      <c r="M31" s="1884">
        <f>'S1-Development Characteristics'!Y93</f>
        <v>4</v>
      </c>
      <c r="N31" s="1182"/>
      <c r="O31" s="1183"/>
      <c r="P31" s="1187">
        <f>'S1-Development Characteristics'!AB93</f>
        <v>0</v>
      </c>
      <c r="Q31" s="1188"/>
      <c r="R31" s="1189"/>
      <c r="S31" s="1181">
        <v>0</v>
      </c>
      <c r="T31" s="1182"/>
      <c r="U31" s="1183"/>
      <c r="V31" s="2033"/>
      <c r="W31" s="2033"/>
      <c r="X31" s="2001"/>
      <c r="Y31" s="1831"/>
      <c r="Z31" s="1832"/>
      <c r="AA31" s="1832"/>
      <c r="AB31" s="1832"/>
      <c r="AC31" s="1832"/>
      <c r="AD31" s="1833"/>
    </row>
    <row r="32" spans="2:30" ht="15" customHeight="1" thickTop="1" thickBot="1" x14ac:dyDescent="0.3">
      <c r="B32" s="2059" t="s">
        <v>200</v>
      </c>
      <c r="C32" s="2060"/>
      <c r="D32" s="2060"/>
      <c r="E32" s="2060"/>
      <c r="F32" s="2060"/>
      <c r="G32" s="2060"/>
      <c r="H32" s="2060"/>
      <c r="I32" s="2060"/>
      <c r="J32" s="2060"/>
      <c r="K32" s="2060"/>
      <c r="L32" s="2061"/>
      <c r="M32" s="2062">
        <f>'S1-Development Characteristics'!Y94</f>
        <v>10</v>
      </c>
      <c r="N32" s="2062"/>
      <c r="O32" s="2063"/>
      <c r="P32" s="2064">
        <f>'S1-Development Characteristics'!AB94</f>
        <v>0</v>
      </c>
      <c r="Q32" s="2062"/>
      <c r="R32" s="2063"/>
      <c r="S32" s="2064">
        <f>SUM(S28:U31)</f>
        <v>0</v>
      </c>
      <c r="T32" s="2062"/>
      <c r="U32" s="2063"/>
      <c r="V32" s="1786"/>
      <c r="W32" s="1564"/>
      <c r="X32" s="1565"/>
      <c r="Y32" s="1814"/>
      <c r="Z32" s="1815"/>
      <c r="AA32" s="1815"/>
      <c r="AB32" s="1815"/>
      <c r="AC32" s="1815"/>
      <c r="AD32" s="1816"/>
    </row>
    <row r="33" spans="2:30" ht="15" customHeight="1" x14ac:dyDescent="0.25">
      <c r="B33" s="295" t="str">
        <f>'S1-Development Characteristics'!B96</f>
        <v>E - REDUCING THE IMPACT OF EVICTION</v>
      </c>
      <c r="C33" s="296"/>
      <c r="D33" s="296"/>
      <c r="E33" s="296"/>
      <c r="F33" s="296"/>
      <c r="G33" s="296"/>
      <c r="H33" s="296"/>
      <c r="I33" s="296"/>
      <c r="J33" s="296"/>
      <c r="K33" s="296"/>
      <c r="L33" s="296"/>
      <c r="M33" s="296"/>
      <c r="N33" s="296"/>
      <c r="O33" s="296"/>
      <c r="P33" s="296"/>
      <c r="Q33" s="296"/>
      <c r="R33" s="296"/>
      <c r="S33" s="296"/>
      <c r="T33" s="296"/>
      <c r="U33" s="296"/>
      <c r="V33" s="296"/>
      <c r="W33" s="296"/>
      <c r="X33" s="297"/>
      <c r="Y33" s="1811"/>
      <c r="Z33" s="1812"/>
      <c r="AA33" s="1812"/>
      <c r="AB33" s="1812"/>
      <c r="AC33" s="1812"/>
      <c r="AD33" s="1813"/>
    </row>
    <row r="34" spans="2:30" ht="15" customHeight="1" x14ac:dyDescent="0.25">
      <c r="B34" s="1969" t="s">
        <v>1373</v>
      </c>
      <c r="C34" s="1970"/>
      <c r="D34" s="1970"/>
      <c r="E34" s="1970"/>
      <c r="F34" s="1970"/>
      <c r="G34" s="1970"/>
      <c r="H34" s="1970"/>
      <c r="I34" s="1970"/>
      <c r="J34" s="1970"/>
      <c r="K34" s="1970"/>
      <c r="L34" s="1971"/>
      <c r="M34" s="2046">
        <f>'S1-Development Characteristics'!Y100</f>
        <v>2</v>
      </c>
      <c r="N34" s="1370"/>
      <c r="O34" s="1817"/>
      <c r="P34" s="1631">
        <f>'S1-Development Characteristics'!AB100</f>
        <v>0</v>
      </c>
      <c r="Q34" s="1373"/>
      <c r="R34" s="1205"/>
      <c r="S34" s="1369"/>
      <c r="T34" s="1370"/>
      <c r="U34" s="1817"/>
      <c r="V34" s="2001"/>
      <c r="W34" s="2002"/>
      <c r="X34" s="2003"/>
      <c r="Y34" s="1831"/>
      <c r="Z34" s="1832"/>
      <c r="AA34" s="1832"/>
      <c r="AB34" s="1832"/>
      <c r="AC34" s="1832"/>
      <c r="AD34" s="1833"/>
    </row>
    <row r="35" spans="2:30" ht="15" customHeight="1" thickBot="1" x14ac:dyDescent="0.3">
      <c r="B35" s="2049" t="s">
        <v>1374</v>
      </c>
      <c r="C35" s="2050"/>
      <c r="D35" s="2050"/>
      <c r="E35" s="2050"/>
      <c r="F35" s="2050"/>
      <c r="G35" s="2050"/>
      <c r="H35" s="2050"/>
      <c r="I35" s="2050"/>
      <c r="J35" s="2050"/>
      <c r="K35" s="2050"/>
      <c r="L35" s="2051"/>
      <c r="M35" s="1884">
        <f>'S1-Development Characteristics'!Y102</f>
        <v>1</v>
      </c>
      <c r="N35" s="1182"/>
      <c r="O35" s="1183"/>
      <c r="P35" s="1187">
        <f>'S1-Development Characteristics'!AB102</f>
        <v>0</v>
      </c>
      <c r="Q35" s="1188"/>
      <c r="R35" s="1189"/>
      <c r="S35" s="1181"/>
      <c r="T35" s="1182"/>
      <c r="U35" s="1183"/>
      <c r="V35" s="2001"/>
      <c r="W35" s="2002"/>
      <c r="X35" s="2003"/>
      <c r="Y35" s="1831"/>
      <c r="Z35" s="1832"/>
      <c r="AA35" s="1832"/>
      <c r="AB35" s="1832"/>
      <c r="AC35" s="1832"/>
      <c r="AD35" s="1833"/>
    </row>
    <row r="36" spans="2:30" ht="15" customHeight="1" thickTop="1" thickBot="1" x14ac:dyDescent="0.3">
      <c r="B36" s="2017" t="s">
        <v>200</v>
      </c>
      <c r="C36" s="2018"/>
      <c r="D36" s="2018"/>
      <c r="E36" s="2018"/>
      <c r="F36" s="2018"/>
      <c r="G36" s="2018"/>
      <c r="H36" s="2018"/>
      <c r="I36" s="2018"/>
      <c r="J36" s="2018"/>
      <c r="K36" s="2018"/>
      <c r="L36" s="2019"/>
      <c r="M36" s="1892">
        <f>'S1-Development Characteristics'!Y105</f>
        <v>3</v>
      </c>
      <c r="N36" s="1951"/>
      <c r="O36" s="1951"/>
      <c r="P36" s="1951">
        <f>'S1-Development Characteristics'!AB105</f>
        <v>0</v>
      </c>
      <c r="Q36" s="1951"/>
      <c r="R36" s="1951"/>
      <c r="S36" s="1890">
        <f>SUM(S34:U35)</f>
        <v>0</v>
      </c>
      <c r="T36" s="1891"/>
      <c r="U36" s="1892"/>
      <c r="V36" s="2020"/>
      <c r="W36" s="2020"/>
      <c r="X36" s="2021"/>
      <c r="Y36" s="1814"/>
      <c r="Z36" s="1815"/>
      <c r="AA36" s="1815"/>
      <c r="AB36" s="1815"/>
      <c r="AC36" s="1815"/>
      <c r="AD36" s="1816"/>
    </row>
    <row r="37" spans="2:30" ht="15" customHeight="1" thickBot="1" x14ac:dyDescent="0.3">
      <c r="B37" s="1893" t="s">
        <v>104</v>
      </c>
      <c r="C37" s="1894"/>
      <c r="D37" s="1894"/>
      <c r="E37" s="1894"/>
      <c r="F37" s="1894"/>
      <c r="G37" s="1894"/>
      <c r="H37" s="1894"/>
      <c r="I37" s="1894"/>
      <c r="J37" s="1894"/>
      <c r="K37" s="1894"/>
      <c r="L37" s="1895"/>
      <c r="M37" s="1896">
        <f>SUM(M12,M17,M26,M36,M32)</f>
        <v>32</v>
      </c>
      <c r="N37" s="1897"/>
      <c r="O37" s="1897"/>
      <c r="P37" s="1897">
        <f>SUM(P12,P17,P26,P36,P32)</f>
        <v>0</v>
      </c>
      <c r="Q37" s="1897"/>
      <c r="R37" s="1897"/>
      <c r="S37" s="1898">
        <f>SUM(S12,S17,S26,S36,S32)</f>
        <v>0</v>
      </c>
      <c r="T37" s="1899"/>
      <c r="U37" s="1900"/>
      <c r="V37" s="1901"/>
      <c r="W37" s="1901"/>
      <c r="X37" s="1902"/>
      <c r="Y37" s="2027"/>
      <c r="Z37" s="2028"/>
      <c r="AA37" s="2028"/>
      <c r="AB37" s="2028"/>
      <c r="AC37" s="2028"/>
      <c r="AD37" s="2029"/>
    </row>
    <row r="38" spans="2:30" ht="15" customHeight="1" thickBot="1" x14ac:dyDescent="0.3">
      <c r="B38" s="1922" t="str">
        <f>'S2-Development Features'!B2</f>
        <v>S2 - DEVELOPMENT FEATURES</v>
      </c>
      <c r="C38" s="1923"/>
      <c r="D38" s="1923"/>
      <c r="E38" s="1923"/>
      <c r="F38" s="1923"/>
      <c r="G38" s="1923"/>
      <c r="H38" s="1923"/>
      <c r="I38" s="1923"/>
      <c r="J38" s="1923"/>
      <c r="K38" s="1923"/>
      <c r="L38" s="1923"/>
      <c r="M38" s="1923"/>
      <c r="N38" s="1923"/>
      <c r="O38" s="1923"/>
      <c r="P38" s="1923"/>
      <c r="Q38" s="1923"/>
      <c r="R38" s="1923"/>
      <c r="S38" s="1923"/>
      <c r="T38" s="1923"/>
      <c r="U38" s="1923"/>
      <c r="V38" s="1923"/>
      <c r="W38" s="1923"/>
      <c r="X38" s="1923"/>
      <c r="Y38" s="1923"/>
      <c r="Z38" s="1923"/>
      <c r="AA38" s="1923"/>
      <c r="AB38" s="1923"/>
      <c r="AC38" s="1923"/>
      <c r="AD38" s="1924"/>
    </row>
    <row r="39" spans="2:30" ht="15" customHeight="1" x14ac:dyDescent="0.25">
      <c r="B39" s="1819" t="str">
        <f>'S2-Development Features'!B13</f>
        <v>A - EXISTING STRUCTURES</v>
      </c>
      <c r="C39" s="1820"/>
      <c r="D39" s="1820"/>
      <c r="E39" s="1820"/>
      <c r="F39" s="1820"/>
      <c r="G39" s="1820"/>
      <c r="H39" s="1820"/>
      <c r="I39" s="1820"/>
      <c r="J39" s="1820"/>
      <c r="K39" s="1820"/>
      <c r="L39" s="1820"/>
      <c r="M39" s="1820"/>
      <c r="N39" s="1820"/>
      <c r="O39" s="1820"/>
      <c r="P39" s="1820"/>
      <c r="Q39" s="1820"/>
      <c r="R39" s="1820"/>
      <c r="S39" s="1820"/>
      <c r="T39" s="1820"/>
      <c r="U39" s="1820"/>
      <c r="V39" s="1820"/>
      <c r="W39" s="1820"/>
      <c r="X39" s="1821"/>
      <c r="Y39" s="1903"/>
      <c r="Z39" s="1904"/>
      <c r="AA39" s="1904"/>
      <c r="AB39" s="1904"/>
      <c r="AC39" s="1904"/>
      <c r="AD39" s="1905"/>
    </row>
    <row r="40" spans="2:30" ht="15" customHeight="1" x14ac:dyDescent="0.25">
      <c r="B40" s="1956" t="str">
        <f>'S2-Development Features'!B20</f>
        <v>Development is Rehabbing at Least 50% of the Square Footage of Vacant Structure(s) for Housing -OR-</v>
      </c>
      <c r="C40" s="1957"/>
      <c r="D40" s="1957"/>
      <c r="E40" s="1957"/>
      <c r="F40" s="1957"/>
      <c r="G40" s="1957"/>
      <c r="H40" s="1957"/>
      <c r="I40" s="1957"/>
      <c r="J40" s="1957"/>
      <c r="K40" s="1957"/>
      <c r="L40" s="1958"/>
      <c r="M40" s="1817">
        <f>'S2-Development Features'!Y20</f>
        <v>5</v>
      </c>
      <c r="N40" s="1211"/>
      <c r="O40" s="1211"/>
      <c r="P40" s="1157">
        <f>'S2-Development Features'!AB20</f>
        <v>0</v>
      </c>
      <c r="Q40" s="1157"/>
      <c r="R40" s="1157"/>
      <c r="S40" s="1181">
        <v>0</v>
      </c>
      <c r="T40" s="1182"/>
      <c r="U40" s="1183"/>
      <c r="V40" s="1818"/>
      <c r="W40" s="1818"/>
      <c r="X40" s="1740"/>
      <c r="Y40" s="1906"/>
      <c r="Z40" s="1907"/>
      <c r="AA40" s="1907"/>
      <c r="AB40" s="1907"/>
      <c r="AC40" s="1907"/>
      <c r="AD40" s="1908"/>
    </row>
    <row r="41" spans="2:30" ht="15" customHeight="1" x14ac:dyDescent="0.25">
      <c r="B41" s="1956"/>
      <c r="C41" s="1957"/>
      <c r="D41" s="1957"/>
      <c r="E41" s="1957"/>
      <c r="F41" s="1957"/>
      <c r="G41" s="1957"/>
      <c r="H41" s="1957"/>
      <c r="I41" s="1957"/>
      <c r="J41" s="1957"/>
      <c r="K41" s="1957"/>
      <c r="L41" s="1958"/>
      <c r="M41" s="1817"/>
      <c r="N41" s="1211"/>
      <c r="O41" s="1211"/>
      <c r="P41" s="1157"/>
      <c r="Q41" s="1157"/>
      <c r="R41" s="1157"/>
      <c r="S41" s="1315"/>
      <c r="T41" s="1316"/>
      <c r="U41" s="1317"/>
      <c r="V41" s="1818"/>
      <c r="W41" s="1818"/>
      <c r="X41" s="1740"/>
      <c r="Y41" s="1906"/>
      <c r="Z41" s="1907"/>
      <c r="AA41" s="1907"/>
      <c r="AB41" s="1907"/>
      <c r="AC41" s="1907"/>
      <c r="AD41" s="1908"/>
    </row>
    <row r="42" spans="2:30" ht="15" customHeight="1" x14ac:dyDescent="0.25">
      <c r="B42" s="1956"/>
      <c r="C42" s="1957"/>
      <c r="D42" s="1957"/>
      <c r="E42" s="1957"/>
      <c r="F42" s="1957"/>
      <c r="G42" s="1957"/>
      <c r="H42" s="1957"/>
      <c r="I42" s="1957"/>
      <c r="J42" s="1957"/>
      <c r="K42" s="1957"/>
      <c r="L42" s="1958"/>
      <c r="M42" s="1817"/>
      <c r="N42" s="1211"/>
      <c r="O42" s="1211"/>
      <c r="P42" s="1157"/>
      <c r="Q42" s="1157"/>
      <c r="R42" s="1157"/>
      <c r="S42" s="1184"/>
      <c r="T42" s="1185"/>
      <c r="U42" s="1186"/>
      <c r="V42" s="1818"/>
      <c r="W42" s="1818"/>
      <c r="X42" s="1740"/>
      <c r="Y42" s="1906"/>
      <c r="Z42" s="1907"/>
      <c r="AA42" s="1907"/>
      <c r="AB42" s="1907"/>
      <c r="AC42" s="1907"/>
      <c r="AD42" s="1908"/>
    </row>
    <row r="43" spans="2:30" ht="15" customHeight="1" x14ac:dyDescent="0.25">
      <c r="B43" s="1956" t="str">
        <f>'S2-Development Features'!B22</f>
        <v>Development is Rehabbing at Least 50% of the Units or Square Footage (whichever is greater) of Existing Housing Stock -OR-</v>
      </c>
      <c r="C43" s="1957"/>
      <c r="D43" s="1957"/>
      <c r="E43" s="1957"/>
      <c r="F43" s="1957"/>
      <c r="G43" s="1957"/>
      <c r="H43" s="1957"/>
      <c r="I43" s="1957"/>
      <c r="J43" s="1957"/>
      <c r="K43" s="1957"/>
      <c r="L43" s="1958"/>
      <c r="M43" s="1817">
        <f>'S2-Development Features'!Y22</f>
        <v>5</v>
      </c>
      <c r="N43" s="1211"/>
      <c r="O43" s="1211"/>
      <c r="P43" s="1157">
        <f>'S2-Development Features'!AB22</f>
        <v>0</v>
      </c>
      <c r="Q43" s="1157"/>
      <c r="R43" s="1157"/>
      <c r="S43" s="1181">
        <v>0</v>
      </c>
      <c r="T43" s="1182"/>
      <c r="U43" s="1183"/>
      <c r="V43" s="1818"/>
      <c r="W43" s="1818"/>
      <c r="X43" s="1740"/>
      <c r="Y43" s="1906"/>
      <c r="Z43" s="1907"/>
      <c r="AA43" s="1907"/>
      <c r="AB43" s="1907"/>
      <c r="AC43" s="1907"/>
      <c r="AD43" s="1908"/>
    </row>
    <row r="44" spans="2:30" ht="15" customHeight="1" x14ac:dyDescent="0.25">
      <c r="B44" s="1956"/>
      <c r="C44" s="1957"/>
      <c r="D44" s="1957"/>
      <c r="E44" s="1957"/>
      <c r="F44" s="1957"/>
      <c r="G44" s="1957"/>
      <c r="H44" s="1957"/>
      <c r="I44" s="1957"/>
      <c r="J44" s="1957"/>
      <c r="K44" s="1957"/>
      <c r="L44" s="1958"/>
      <c r="M44" s="1817"/>
      <c r="N44" s="1211"/>
      <c r="O44" s="1211"/>
      <c r="P44" s="1157"/>
      <c r="Q44" s="1157"/>
      <c r="R44" s="1157"/>
      <c r="S44" s="1315"/>
      <c r="T44" s="1316"/>
      <c r="U44" s="1317"/>
      <c r="V44" s="1818"/>
      <c r="W44" s="1818"/>
      <c r="X44" s="1740"/>
      <c r="Y44" s="1906"/>
      <c r="Z44" s="1907"/>
      <c r="AA44" s="1907"/>
      <c r="AB44" s="1907"/>
      <c r="AC44" s="1907"/>
      <c r="AD44" s="1908"/>
    </row>
    <row r="45" spans="2:30" ht="15" customHeight="1" x14ac:dyDescent="0.25">
      <c r="B45" s="1956"/>
      <c r="C45" s="1957"/>
      <c r="D45" s="1957"/>
      <c r="E45" s="1957"/>
      <c r="F45" s="1957"/>
      <c r="G45" s="1957"/>
      <c r="H45" s="1957"/>
      <c r="I45" s="1957"/>
      <c r="J45" s="1957"/>
      <c r="K45" s="1957"/>
      <c r="L45" s="1958"/>
      <c r="M45" s="1817"/>
      <c r="N45" s="1211"/>
      <c r="O45" s="1211"/>
      <c r="P45" s="1157"/>
      <c r="Q45" s="1157"/>
      <c r="R45" s="1157"/>
      <c r="S45" s="1315"/>
      <c r="T45" s="1316"/>
      <c r="U45" s="1317"/>
      <c r="V45" s="1818"/>
      <c r="W45" s="1818"/>
      <c r="X45" s="1740"/>
      <c r="Y45" s="1906"/>
      <c r="Z45" s="1907"/>
      <c r="AA45" s="1907"/>
      <c r="AB45" s="1907"/>
      <c r="AC45" s="1907"/>
      <c r="AD45" s="1908"/>
    </row>
    <row r="46" spans="2:30" ht="15" customHeight="1" x14ac:dyDescent="0.25">
      <c r="B46" s="1956"/>
      <c r="C46" s="1957"/>
      <c r="D46" s="1957"/>
      <c r="E46" s="1957"/>
      <c r="F46" s="1957"/>
      <c r="G46" s="1957"/>
      <c r="H46" s="1957"/>
      <c r="I46" s="1957"/>
      <c r="J46" s="1957"/>
      <c r="K46" s="1957"/>
      <c r="L46" s="1958"/>
      <c r="M46" s="1817"/>
      <c r="N46" s="1211"/>
      <c r="O46" s="1211"/>
      <c r="P46" s="1157"/>
      <c r="Q46" s="1157"/>
      <c r="R46" s="1157"/>
      <c r="S46" s="1184"/>
      <c r="T46" s="1185"/>
      <c r="U46" s="1186"/>
      <c r="V46" s="1818"/>
      <c r="W46" s="1818"/>
      <c r="X46" s="1740"/>
      <c r="Y46" s="1906"/>
      <c r="Z46" s="1907"/>
      <c r="AA46" s="1907"/>
      <c r="AB46" s="1907"/>
      <c r="AC46" s="1907"/>
      <c r="AD46" s="1908"/>
    </row>
    <row r="47" spans="2:30" ht="15" customHeight="1" x14ac:dyDescent="0.25">
      <c r="B47" s="1956" t="str">
        <f>'S2-Development Features'!B24</f>
        <v>Development is Rehabbing Existing Federally Assisted Affordable Housing</v>
      </c>
      <c r="C47" s="1957"/>
      <c r="D47" s="1957"/>
      <c r="E47" s="1957"/>
      <c r="F47" s="1957"/>
      <c r="G47" s="1957"/>
      <c r="H47" s="1957"/>
      <c r="I47" s="1957"/>
      <c r="J47" s="1957"/>
      <c r="K47" s="1957"/>
      <c r="L47" s="1958"/>
      <c r="M47" s="1817">
        <f>'S2-Development Features'!Y24</f>
        <v>6</v>
      </c>
      <c r="N47" s="1211"/>
      <c r="O47" s="1211"/>
      <c r="P47" s="1157">
        <f>'S2-Development Features'!AB24</f>
        <v>0</v>
      </c>
      <c r="Q47" s="1157"/>
      <c r="R47" s="1157"/>
      <c r="S47" s="1181">
        <v>0</v>
      </c>
      <c r="T47" s="1182"/>
      <c r="U47" s="1183"/>
      <c r="V47" s="1818"/>
      <c r="W47" s="1818"/>
      <c r="X47" s="2016"/>
      <c r="Y47" s="1906"/>
      <c r="Z47" s="1907"/>
      <c r="AA47" s="1907"/>
      <c r="AB47" s="1907"/>
      <c r="AC47" s="1907"/>
      <c r="AD47" s="1908"/>
    </row>
    <row r="48" spans="2:30" ht="15" customHeight="1" thickBot="1" x14ac:dyDescent="0.3">
      <c r="B48" s="2013"/>
      <c r="C48" s="2014"/>
      <c r="D48" s="2014"/>
      <c r="E48" s="2014"/>
      <c r="F48" s="2014"/>
      <c r="G48" s="2014"/>
      <c r="H48" s="2014"/>
      <c r="I48" s="2014"/>
      <c r="J48" s="2014"/>
      <c r="K48" s="2014"/>
      <c r="L48" s="2015"/>
      <c r="M48" s="1828"/>
      <c r="N48" s="1335"/>
      <c r="O48" s="1335"/>
      <c r="P48" s="1158"/>
      <c r="Q48" s="1158"/>
      <c r="R48" s="1158"/>
      <c r="S48" s="2011"/>
      <c r="T48" s="2012"/>
      <c r="U48" s="1825"/>
      <c r="V48" s="1885"/>
      <c r="W48" s="1885"/>
      <c r="X48" s="1886"/>
      <c r="Y48" s="1906"/>
      <c r="Z48" s="1907"/>
      <c r="AA48" s="1907"/>
      <c r="AB48" s="1907"/>
      <c r="AC48" s="1907"/>
      <c r="AD48" s="1908"/>
    </row>
    <row r="49" spans="2:30" ht="15" customHeight="1" thickTop="1" thickBot="1" x14ac:dyDescent="0.3">
      <c r="B49" s="1887" t="s">
        <v>200</v>
      </c>
      <c r="C49" s="1888"/>
      <c r="D49" s="1888"/>
      <c r="E49" s="1888"/>
      <c r="F49" s="1888"/>
      <c r="G49" s="1888"/>
      <c r="H49" s="1888"/>
      <c r="I49" s="1888"/>
      <c r="J49" s="1888"/>
      <c r="K49" s="1888"/>
      <c r="L49" s="1889"/>
      <c r="M49" s="1874">
        <f>'S2-Development Features'!Y26</f>
        <v>6</v>
      </c>
      <c r="N49" s="917"/>
      <c r="O49" s="917"/>
      <c r="P49" s="917">
        <f>'S2-Development Features'!AB26</f>
        <v>0</v>
      </c>
      <c r="Q49" s="917"/>
      <c r="R49" s="917"/>
      <c r="S49" s="1890">
        <f>MAX(S40:U48)</f>
        <v>0</v>
      </c>
      <c r="T49" s="1891"/>
      <c r="U49" s="1892"/>
      <c r="V49" s="917" t="str">
        <f>IF(P49&gt;0,"YES","N/A")</f>
        <v>N/A</v>
      </c>
      <c r="W49" s="917"/>
      <c r="X49" s="1921"/>
      <c r="Y49" s="1909"/>
      <c r="Z49" s="1910"/>
      <c r="AA49" s="1910"/>
      <c r="AB49" s="1910"/>
      <c r="AC49" s="1910"/>
      <c r="AD49" s="1911"/>
    </row>
    <row r="50" spans="2:30" ht="15" customHeight="1" x14ac:dyDescent="0.25">
      <c r="B50" s="1819" t="str">
        <f>'S2-Development Features'!B28</f>
        <v>B - HISTORIC PRESERVATION</v>
      </c>
      <c r="C50" s="1820"/>
      <c r="D50" s="1820"/>
      <c r="E50" s="1820"/>
      <c r="F50" s="1820"/>
      <c r="G50" s="1820"/>
      <c r="H50" s="1820"/>
      <c r="I50" s="1820"/>
      <c r="J50" s="1820"/>
      <c r="K50" s="1820"/>
      <c r="L50" s="1820"/>
      <c r="M50" s="1820"/>
      <c r="N50" s="1820"/>
      <c r="O50" s="1820"/>
      <c r="P50" s="1820"/>
      <c r="Q50" s="1820"/>
      <c r="R50" s="1820"/>
      <c r="S50" s="1820"/>
      <c r="T50" s="1820"/>
      <c r="U50" s="1820"/>
      <c r="V50" s="1820"/>
      <c r="W50" s="1820"/>
      <c r="X50" s="1821"/>
      <c r="Y50" s="1903"/>
      <c r="Z50" s="1904"/>
      <c r="AA50" s="1904"/>
      <c r="AB50" s="1904"/>
      <c r="AC50" s="1904"/>
      <c r="AD50" s="1905"/>
    </row>
    <row r="51" spans="2:30" ht="15" customHeight="1" x14ac:dyDescent="0.25">
      <c r="B51" s="1956" t="str">
        <f>'S2-Development Features'!B34</f>
        <v>Development Contains at Least One Unit That is a Historic Resource to the Existing Neighborhood</v>
      </c>
      <c r="C51" s="1957"/>
      <c r="D51" s="1957"/>
      <c r="E51" s="1957"/>
      <c r="F51" s="1957"/>
      <c r="G51" s="1957"/>
      <c r="H51" s="1957"/>
      <c r="I51" s="1957"/>
      <c r="J51" s="1957"/>
      <c r="K51" s="1957"/>
      <c r="L51" s="1958"/>
      <c r="M51" s="1817">
        <f>'S2-Development Features'!Y34</f>
        <v>2</v>
      </c>
      <c r="N51" s="1211"/>
      <c r="O51" s="1211"/>
      <c r="P51" s="1157">
        <f>'S2-Development Features'!AB34</f>
        <v>0</v>
      </c>
      <c r="Q51" s="1157"/>
      <c r="R51" s="1157"/>
      <c r="S51" s="1181">
        <v>0</v>
      </c>
      <c r="T51" s="1182"/>
      <c r="U51" s="1183"/>
      <c r="V51" s="1818"/>
      <c r="W51" s="1818"/>
      <c r="X51" s="2016"/>
      <c r="Y51" s="1906"/>
      <c r="Z51" s="1907"/>
      <c r="AA51" s="1907"/>
      <c r="AB51" s="1907"/>
      <c r="AC51" s="1907"/>
      <c r="AD51" s="1908"/>
    </row>
    <row r="52" spans="2:30" ht="15" customHeight="1" x14ac:dyDescent="0.25">
      <c r="B52" s="1956"/>
      <c r="C52" s="1957"/>
      <c r="D52" s="1957"/>
      <c r="E52" s="1957"/>
      <c r="F52" s="1957"/>
      <c r="G52" s="1957"/>
      <c r="H52" s="1957"/>
      <c r="I52" s="1957"/>
      <c r="J52" s="1957"/>
      <c r="K52" s="1957"/>
      <c r="L52" s="1958"/>
      <c r="M52" s="1817"/>
      <c r="N52" s="1211"/>
      <c r="O52" s="1211"/>
      <c r="P52" s="1157"/>
      <c r="Q52" s="1157"/>
      <c r="R52" s="1157"/>
      <c r="S52" s="1315"/>
      <c r="T52" s="1316"/>
      <c r="U52" s="1317"/>
      <c r="V52" s="1818"/>
      <c r="W52" s="1818"/>
      <c r="X52" s="2016"/>
      <c r="Y52" s="1906"/>
      <c r="Z52" s="1907"/>
      <c r="AA52" s="1907"/>
      <c r="AB52" s="1907"/>
      <c r="AC52" s="1907"/>
      <c r="AD52" s="1908"/>
    </row>
    <row r="53" spans="2:30" ht="15" customHeight="1" thickBot="1" x14ac:dyDescent="0.3">
      <c r="B53" s="2013"/>
      <c r="C53" s="2014"/>
      <c r="D53" s="2014"/>
      <c r="E53" s="2014"/>
      <c r="F53" s="2014"/>
      <c r="G53" s="2014"/>
      <c r="H53" s="2014"/>
      <c r="I53" s="2014"/>
      <c r="J53" s="2014"/>
      <c r="K53" s="2014"/>
      <c r="L53" s="2015"/>
      <c r="M53" s="1828"/>
      <c r="N53" s="1335"/>
      <c r="O53" s="1335"/>
      <c r="P53" s="1158"/>
      <c r="Q53" s="1158"/>
      <c r="R53" s="1158"/>
      <c r="S53" s="2011"/>
      <c r="T53" s="2012"/>
      <c r="U53" s="1825"/>
      <c r="V53" s="1885"/>
      <c r="W53" s="1885"/>
      <c r="X53" s="1886"/>
      <c r="Y53" s="1906"/>
      <c r="Z53" s="1907"/>
      <c r="AA53" s="1907"/>
      <c r="AB53" s="1907"/>
      <c r="AC53" s="1907"/>
      <c r="AD53" s="1908"/>
    </row>
    <row r="54" spans="2:30" ht="15" customHeight="1" thickTop="1" thickBot="1" x14ac:dyDescent="0.3">
      <c r="B54" s="1887" t="s">
        <v>200</v>
      </c>
      <c r="C54" s="1888"/>
      <c r="D54" s="1888"/>
      <c r="E54" s="1888"/>
      <c r="F54" s="1888"/>
      <c r="G54" s="1888"/>
      <c r="H54" s="1888"/>
      <c r="I54" s="1888"/>
      <c r="J54" s="1888"/>
      <c r="K54" s="1888"/>
      <c r="L54" s="1889"/>
      <c r="M54" s="1874">
        <f>'S2-Development Features'!Y34</f>
        <v>2</v>
      </c>
      <c r="N54" s="917"/>
      <c r="O54" s="917"/>
      <c r="P54" s="917">
        <f>'S2-Development Features'!AB34</f>
        <v>0</v>
      </c>
      <c r="Q54" s="917"/>
      <c r="R54" s="917"/>
      <c r="S54" s="1890">
        <f>S51</f>
        <v>0</v>
      </c>
      <c r="T54" s="1891"/>
      <c r="U54" s="1892"/>
      <c r="V54" s="917" t="str">
        <f>IF(P54&gt;0,"YES","N/A")</f>
        <v>N/A</v>
      </c>
      <c r="W54" s="917"/>
      <c r="X54" s="1921"/>
      <c r="Y54" s="1909"/>
      <c r="Z54" s="1910"/>
      <c r="AA54" s="1910"/>
      <c r="AB54" s="1910"/>
      <c r="AC54" s="1910"/>
      <c r="AD54" s="1911"/>
    </row>
    <row r="55" spans="2:30" ht="15" customHeight="1" x14ac:dyDescent="0.25">
      <c r="B55" s="1819" t="str">
        <f>'S2-Development Features'!B37</f>
        <v>C - INFILL NEW CONSTRUCTION</v>
      </c>
      <c r="C55" s="1820"/>
      <c r="D55" s="1820"/>
      <c r="E55" s="1820"/>
      <c r="F55" s="1820"/>
      <c r="G55" s="1820"/>
      <c r="H55" s="1820"/>
      <c r="I55" s="1820"/>
      <c r="J55" s="1820"/>
      <c r="K55" s="1820"/>
      <c r="L55" s="1820"/>
      <c r="M55" s="1820"/>
      <c r="N55" s="1820"/>
      <c r="O55" s="1820"/>
      <c r="P55" s="1820"/>
      <c r="Q55" s="1820"/>
      <c r="R55" s="1820"/>
      <c r="S55" s="1820"/>
      <c r="T55" s="1820"/>
      <c r="U55" s="1820"/>
      <c r="V55" s="1820"/>
      <c r="W55" s="1820"/>
      <c r="X55" s="1821"/>
      <c r="Y55" s="1903"/>
      <c r="Z55" s="1904"/>
      <c r="AA55" s="1904"/>
      <c r="AB55" s="1904"/>
      <c r="AC55" s="1904"/>
      <c r="AD55" s="1905"/>
    </row>
    <row r="56" spans="2:30" ht="15" customHeight="1" x14ac:dyDescent="0.25">
      <c r="B56" s="1956" t="str">
        <f>'S2-Development Features'!B54</f>
        <v>Does the Site Meet All Requirements for Infill?</v>
      </c>
      <c r="C56" s="1957"/>
      <c r="D56" s="1957"/>
      <c r="E56" s="1957"/>
      <c r="F56" s="1957"/>
      <c r="G56" s="1957"/>
      <c r="H56" s="1957"/>
      <c r="I56" s="1957"/>
      <c r="J56" s="1957"/>
      <c r="K56" s="1957"/>
      <c r="L56" s="1958"/>
      <c r="M56" s="1817">
        <f>'S2-Development Features'!Y54</f>
        <v>5</v>
      </c>
      <c r="N56" s="1211"/>
      <c r="O56" s="1211"/>
      <c r="P56" s="1157">
        <f>'S2-Development Features'!AB54</f>
        <v>0</v>
      </c>
      <c r="Q56" s="1157"/>
      <c r="R56" s="1157"/>
      <c r="S56" s="1181">
        <v>0</v>
      </c>
      <c r="T56" s="1182"/>
      <c r="U56" s="1183"/>
      <c r="V56" s="1818"/>
      <c r="W56" s="1818"/>
      <c r="X56" s="2016"/>
      <c r="Y56" s="1906"/>
      <c r="Z56" s="1907"/>
      <c r="AA56" s="1907"/>
      <c r="AB56" s="1907"/>
      <c r="AC56" s="1907"/>
      <c r="AD56" s="1908"/>
    </row>
    <row r="57" spans="2:30" ht="15" customHeight="1" thickBot="1" x14ac:dyDescent="0.3">
      <c r="B57" s="2013"/>
      <c r="C57" s="2014"/>
      <c r="D57" s="2014"/>
      <c r="E57" s="2014"/>
      <c r="F57" s="2014"/>
      <c r="G57" s="2014"/>
      <c r="H57" s="2014"/>
      <c r="I57" s="2014"/>
      <c r="J57" s="2014"/>
      <c r="K57" s="2014"/>
      <c r="L57" s="2015"/>
      <c r="M57" s="1828"/>
      <c r="N57" s="1335"/>
      <c r="O57" s="1335"/>
      <c r="P57" s="1158"/>
      <c r="Q57" s="1158"/>
      <c r="R57" s="1158"/>
      <c r="S57" s="2011"/>
      <c r="T57" s="2012"/>
      <c r="U57" s="1825"/>
      <c r="V57" s="1885"/>
      <c r="W57" s="1885"/>
      <c r="X57" s="1886"/>
      <c r="Y57" s="1906"/>
      <c r="Z57" s="1907"/>
      <c r="AA57" s="1907"/>
      <c r="AB57" s="1907"/>
      <c r="AC57" s="1907"/>
      <c r="AD57" s="1908"/>
    </row>
    <row r="58" spans="2:30" ht="15" customHeight="1" thickTop="1" thickBot="1" x14ac:dyDescent="0.3">
      <c r="B58" s="1887" t="s">
        <v>200</v>
      </c>
      <c r="C58" s="1888"/>
      <c r="D58" s="1888"/>
      <c r="E58" s="1888"/>
      <c r="F58" s="1888"/>
      <c r="G58" s="1888"/>
      <c r="H58" s="1888"/>
      <c r="I58" s="1888"/>
      <c r="J58" s="1888"/>
      <c r="K58" s="1888"/>
      <c r="L58" s="1889"/>
      <c r="M58" s="1874">
        <f>'S2-Development Features'!Y54</f>
        <v>5</v>
      </c>
      <c r="N58" s="917"/>
      <c r="O58" s="917"/>
      <c r="P58" s="917">
        <f>'S2-Development Features'!AB54</f>
        <v>0</v>
      </c>
      <c r="Q58" s="917"/>
      <c r="R58" s="917"/>
      <c r="S58" s="1890">
        <f>S56</f>
        <v>0</v>
      </c>
      <c r="T58" s="1891"/>
      <c r="U58" s="1892"/>
      <c r="V58" s="917" t="str">
        <f>IF(P58&gt;0,"YES","N/A")</f>
        <v>N/A</v>
      </c>
      <c r="W58" s="917"/>
      <c r="X58" s="1921"/>
      <c r="Y58" s="1909"/>
      <c r="Z58" s="1910"/>
      <c r="AA58" s="1910"/>
      <c r="AB58" s="1910"/>
      <c r="AC58" s="1910"/>
      <c r="AD58" s="1911"/>
    </row>
    <row r="59" spans="2:30" ht="15" customHeight="1" x14ac:dyDescent="0.25">
      <c r="B59" s="1819" t="str">
        <f>'S2-Development Features'!B56</f>
        <v>D - PROVISION OF ADDITIONAL BEDROOMS</v>
      </c>
      <c r="C59" s="1820"/>
      <c r="D59" s="1820"/>
      <c r="E59" s="1820"/>
      <c r="F59" s="1820"/>
      <c r="G59" s="1820"/>
      <c r="H59" s="1820"/>
      <c r="I59" s="1820"/>
      <c r="J59" s="1820"/>
      <c r="K59" s="1820"/>
      <c r="L59" s="1820"/>
      <c r="M59" s="1820"/>
      <c r="N59" s="1820"/>
      <c r="O59" s="1820"/>
      <c r="P59" s="1820"/>
      <c r="Q59" s="1820"/>
      <c r="R59" s="1820"/>
      <c r="S59" s="1820"/>
      <c r="T59" s="1820"/>
      <c r="U59" s="1820"/>
      <c r="V59" s="1820"/>
      <c r="W59" s="1820"/>
      <c r="X59" s="1821"/>
      <c r="Y59" s="1811"/>
      <c r="Z59" s="1812"/>
      <c r="AA59" s="1812"/>
      <c r="AB59" s="1812"/>
      <c r="AC59" s="1812"/>
      <c r="AD59" s="1813"/>
    </row>
    <row r="60" spans="2:30" ht="15" customHeight="1" thickBot="1" x14ac:dyDescent="0.3">
      <c r="B60" s="1878" t="str">
        <f>'S2-Development Features'!B62</f>
        <v>20% of the HOME Assisted Units Have 3+ Bedrooms</v>
      </c>
      <c r="C60" s="1879"/>
      <c r="D60" s="1879"/>
      <c r="E60" s="1879"/>
      <c r="F60" s="1879"/>
      <c r="G60" s="1879"/>
      <c r="H60" s="1879"/>
      <c r="I60" s="1879"/>
      <c r="J60" s="1879"/>
      <c r="K60" s="1879"/>
      <c r="L60" s="1880"/>
      <c r="M60" s="2008">
        <f>'S2-Development Features'!Y62</f>
        <v>4</v>
      </c>
      <c r="N60" s="1335"/>
      <c r="O60" s="1335"/>
      <c r="P60" s="1158">
        <f>'S2-Development Features'!AB62</f>
        <v>0</v>
      </c>
      <c r="Q60" s="1158"/>
      <c r="R60" s="1158"/>
      <c r="S60" s="1181">
        <v>0</v>
      </c>
      <c r="T60" s="1182"/>
      <c r="U60" s="1183"/>
      <c r="V60" s="1885"/>
      <c r="W60" s="1885"/>
      <c r="X60" s="1886"/>
      <c r="Y60" s="1831"/>
      <c r="Z60" s="1832"/>
      <c r="AA60" s="1832"/>
      <c r="AB60" s="1832"/>
      <c r="AC60" s="1832"/>
      <c r="AD60" s="1833"/>
    </row>
    <row r="61" spans="2:30" ht="15" customHeight="1" thickTop="1" thickBot="1" x14ac:dyDescent="0.3">
      <c r="B61" s="1982"/>
      <c r="C61" s="1983"/>
      <c r="D61" s="1983"/>
      <c r="E61" s="1983"/>
      <c r="F61" s="1983"/>
      <c r="G61" s="1983"/>
      <c r="H61" s="1983"/>
      <c r="I61" s="1983"/>
      <c r="J61" s="1983"/>
      <c r="K61" s="1983"/>
      <c r="L61" s="1984"/>
      <c r="M61" s="2009"/>
      <c r="N61" s="2010"/>
      <c r="O61" s="2010"/>
      <c r="P61" s="1198"/>
      <c r="Q61" s="1198"/>
      <c r="R61" s="1198"/>
      <c r="S61" s="2011"/>
      <c r="T61" s="2012"/>
      <c r="U61" s="1825"/>
      <c r="V61" s="2006"/>
      <c r="W61" s="2006"/>
      <c r="X61" s="2007"/>
      <c r="Y61" s="1831"/>
      <c r="Z61" s="1832"/>
      <c r="AA61" s="1832"/>
      <c r="AB61" s="1832"/>
      <c r="AC61" s="1832"/>
      <c r="AD61" s="1833"/>
    </row>
    <row r="62" spans="2:30" ht="15" customHeight="1" thickTop="1" thickBot="1" x14ac:dyDescent="0.3">
      <c r="B62" s="1871" t="s">
        <v>200</v>
      </c>
      <c r="C62" s="1872"/>
      <c r="D62" s="1872"/>
      <c r="E62" s="1872"/>
      <c r="F62" s="1872"/>
      <c r="G62" s="1872"/>
      <c r="H62" s="1872"/>
      <c r="I62" s="1872"/>
      <c r="J62" s="1872"/>
      <c r="K62" s="1872"/>
      <c r="L62" s="1873"/>
      <c r="M62" s="1950">
        <f>'S2-Development Features'!Y62</f>
        <v>4</v>
      </c>
      <c r="N62" s="1951"/>
      <c r="O62" s="1951"/>
      <c r="P62" s="1951">
        <f>'S2-Development Features'!AB62</f>
        <v>0</v>
      </c>
      <c r="Q62" s="1951"/>
      <c r="R62" s="1951"/>
      <c r="S62" s="1890">
        <f>S60</f>
        <v>0</v>
      </c>
      <c r="T62" s="1891"/>
      <c r="U62" s="1892"/>
      <c r="V62" s="1951" t="str">
        <f>IF(P62&gt;0,"YES","N/A")</f>
        <v>N/A</v>
      </c>
      <c r="W62" s="1951"/>
      <c r="X62" s="1952"/>
      <c r="Y62" s="1814"/>
      <c r="Z62" s="1815"/>
      <c r="AA62" s="1815"/>
      <c r="AB62" s="1815"/>
      <c r="AC62" s="1815"/>
      <c r="AD62" s="1816"/>
    </row>
    <row r="63" spans="2:30" ht="15" customHeight="1" x14ac:dyDescent="0.25">
      <c r="B63" s="1819" t="str">
        <f>'S2-Development Features'!B65</f>
        <v>E - DESIGN FEATURES</v>
      </c>
      <c r="C63" s="1820"/>
      <c r="D63" s="1820"/>
      <c r="E63" s="1820"/>
      <c r="F63" s="1820"/>
      <c r="G63" s="1820"/>
      <c r="H63" s="1820"/>
      <c r="I63" s="1820"/>
      <c r="J63" s="1820"/>
      <c r="K63" s="1820"/>
      <c r="L63" s="1820"/>
      <c r="M63" s="1820"/>
      <c r="N63" s="1820"/>
      <c r="O63" s="1820"/>
      <c r="P63" s="1820"/>
      <c r="Q63" s="1820"/>
      <c r="R63" s="1820"/>
      <c r="S63" s="1820"/>
      <c r="T63" s="1820"/>
      <c r="U63" s="1820"/>
      <c r="V63" s="1820"/>
      <c r="W63" s="1820"/>
      <c r="X63" s="1821"/>
      <c r="Y63" s="1903"/>
      <c r="Z63" s="1904"/>
      <c r="AA63" s="1904"/>
      <c r="AB63" s="1904"/>
      <c r="AC63" s="1904"/>
      <c r="AD63" s="1905"/>
    </row>
    <row r="64" spans="2:30" ht="15" customHeight="1" x14ac:dyDescent="0.25">
      <c r="B64" s="1956" t="str">
        <f>'S2-Development Features'!B69</f>
        <v>Exterior Walls are at Least 50% Durable Material (brick, stone, cement board)</v>
      </c>
      <c r="C64" s="1957"/>
      <c r="D64" s="1957"/>
      <c r="E64" s="1957"/>
      <c r="F64" s="1957"/>
      <c r="G64" s="1957"/>
      <c r="H64" s="1957"/>
      <c r="I64" s="1957"/>
      <c r="J64" s="1957"/>
      <c r="K64" s="1957"/>
      <c r="L64" s="1958"/>
      <c r="M64" s="1817">
        <f>'S2-Development Features'!Y69</f>
        <v>1</v>
      </c>
      <c r="N64" s="1211"/>
      <c r="O64" s="1211"/>
      <c r="P64" s="1157">
        <f>'S2-Development Features'!AB69</f>
        <v>0</v>
      </c>
      <c r="Q64" s="1157"/>
      <c r="R64" s="1157"/>
      <c r="S64" s="1181">
        <v>0</v>
      </c>
      <c r="T64" s="1182"/>
      <c r="U64" s="1183"/>
      <c r="V64" s="1818"/>
      <c r="W64" s="1818"/>
      <c r="X64" s="1740"/>
      <c r="Y64" s="1906"/>
      <c r="Z64" s="1907"/>
      <c r="AA64" s="1907"/>
      <c r="AB64" s="1907"/>
      <c r="AC64" s="1907"/>
      <c r="AD64" s="1908"/>
    </row>
    <row r="65" spans="2:30" ht="15" customHeight="1" x14ac:dyDescent="0.25">
      <c r="B65" s="1956"/>
      <c r="C65" s="1957"/>
      <c r="D65" s="1957"/>
      <c r="E65" s="1957"/>
      <c r="F65" s="1957"/>
      <c r="G65" s="1957"/>
      <c r="H65" s="1957"/>
      <c r="I65" s="1957"/>
      <c r="J65" s="1957"/>
      <c r="K65" s="1957"/>
      <c r="L65" s="1958"/>
      <c r="M65" s="1817"/>
      <c r="N65" s="1211"/>
      <c r="O65" s="1211"/>
      <c r="P65" s="1157"/>
      <c r="Q65" s="1157"/>
      <c r="R65" s="1157"/>
      <c r="S65" s="1184"/>
      <c r="T65" s="1185"/>
      <c r="U65" s="1186"/>
      <c r="V65" s="1818"/>
      <c r="W65" s="1818"/>
      <c r="X65" s="1740"/>
      <c r="Y65" s="1906"/>
      <c r="Z65" s="1907"/>
      <c r="AA65" s="1907"/>
      <c r="AB65" s="1907"/>
      <c r="AC65" s="1907"/>
      <c r="AD65" s="1908"/>
    </row>
    <row r="66" spans="2:30" ht="15" customHeight="1" x14ac:dyDescent="0.25">
      <c r="B66" s="1956" t="str">
        <f>'S2-Development Features'!B70</f>
        <v>Roofing System Has at Least a 30-Year Warranty</v>
      </c>
      <c r="C66" s="1957"/>
      <c r="D66" s="1957"/>
      <c r="E66" s="1957"/>
      <c r="F66" s="1957"/>
      <c r="G66" s="1957"/>
      <c r="H66" s="1957"/>
      <c r="I66" s="1957"/>
      <c r="J66" s="1957"/>
      <c r="K66" s="1957"/>
      <c r="L66" s="1958"/>
      <c r="M66" s="1817">
        <f>'S2-Development Features'!Y70</f>
        <v>1</v>
      </c>
      <c r="N66" s="1211"/>
      <c r="O66" s="1211"/>
      <c r="P66" s="1157">
        <f>'S2-Development Features'!AB70</f>
        <v>0</v>
      </c>
      <c r="Q66" s="1157"/>
      <c r="R66" s="1157"/>
      <c r="S66" s="1181">
        <v>0</v>
      </c>
      <c r="T66" s="1182"/>
      <c r="U66" s="1183"/>
      <c r="V66" s="1818"/>
      <c r="W66" s="1818"/>
      <c r="X66" s="1740"/>
      <c r="Y66" s="1906"/>
      <c r="Z66" s="1907"/>
      <c r="AA66" s="1907"/>
      <c r="AB66" s="1907"/>
      <c r="AC66" s="1907"/>
      <c r="AD66" s="1908"/>
    </row>
    <row r="67" spans="2:30" ht="15" customHeight="1" x14ac:dyDescent="0.25">
      <c r="B67" s="1956"/>
      <c r="C67" s="1957"/>
      <c r="D67" s="1957"/>
      <c r="E67" s="1957"/>
      <c r="F67" s="1957"/>
      <c r="G67" s="1957"/>
      <c r="H67" s="1957"/>
      <c r="I67" s="1957"/>
      <c r="J67" s="1957"/>
      <c r="K67" s="1957"/>
      <c r="L67" s="1958"/>
      <c r="M67" s="1817"/>
      <c r="N67" s="1211"/>
      <c r="O67" s="1211"/>
      <c r="P67" s="1157"/>
      <c r="Q67" s="1157"/>
      <c r="R67" s="1157"/>
      <c r="S67" s="1184"/>
      <c r="T67" s="1185"/>
      <c r="U67" s="1186"/>
      <c r="V67" s="1818"/>
      <c r="W67" s="1818"/>
      <c r="X67" s="1740"/>
      <c r="Y67" s="1906"/>
      <c r="Z67" s="1907"/>
      <c r="AA67" s="1907"/>
      <c r="AB67" s="1907"/>
      <c r="AC67" s="1907"/>
      <c r="AD67" s="1908"/>
    </row>
    <row r="68" spans="2:30" ht="15" customHeight="1" x14ac:dyDescent="0.25">
      <c r="B68" s="1878" t="str">
        <f>'S2-Development Features'!B71</f>
        <v>Covered Porch at Front of Entrance</v>
      </c>
      <c r="C68" s="1879"/>
      <c r="D68" s="1879"/>
      <c r="E68" s="1879"/>
      <c r="F68" s="1879"/>
      <c r="G68" s="1879"/>
      <c r="H68" s="1879"/>
      <c r="I68" s="1879"/>
      <c r="J68" s="1879"/>
      <c r="K68" s="1879"/>
      <c r="L68" s="1880"/>
      <c r="M68" s="1884">
        <f>'S2-Development Features'!Y71</f>
        <v>1</v>
      </c>
      <c r="N68" s="1182"/>
      <c r="O68" s="1183"/>
      <c r="P68" s="1187">
        <f>'S2-Development Features'!AB71</f>
        <v>0</v>
      </c>
      <c r="Q68" s="1188"/>
      <c r="R68" s="1189"/>
      <c r="S68" s="1181">
        <v>0</v>
      </c>
      <c r="T68" s="1182"/>
      <c r="U68" s="1183"/>
      <c r="V68" s="1788"/>
      <c r="W68" s="1553"/>
      <c r="X68" s="1554"/>
      <c r="Y68" s="1906"/>
      <c r="Z68" s="1907"/>
      <c r="AA68" s="1907"/>
      <c r="AB68" s="1907"/>
      <c r="AC68" s="1907"/>
      <c r="AD68" s="1908"/>
    </row>
    <row r="69" spans="2:30" ht="15" customHeight="1" x14ac:dyDescent="0.25">
      <c r="B69" s="1997"/>
      <c r="C69" s="1998"/>
      <c r="D69" s="1998"/>
      <c r="E69" s="1998"/>
      <c r="F69" s="1998"/>
      <c r="G69" s="1998"/>
      <c r="H69" s="1998"/>
      <c r="I69" s="1998"/>
      <c r="J69" s="1998"/>
      <c r="K69" s="1998"/>
      <c r="L69" s="1999"/>
      <c r="M69" s="2000"/>
      <c r="N69" s="1316"/>
      <c r="O69" s="1317"/>
      <c r="P69" s="1277"/>
      <c r="Q69" s="1278"/>
      <c r="R69" s="1285"/>
      <c r="S69" s="1315"/>
      <c r="T69" s="1316"/>
      <c r="U69" s="1317"/>
      <c r="V69" s="2001"/>
      <c r="W69" s="2002"/>
      <c r="X69" s="2003"/>
      <c r="Y69" s="1906"/>
      <c r="Z69" s="1907"/>
      <c r="AA69" s="1907"/>
      <c r="AB69" s="1907"/>
      <c r="AC69" s="1907"/>
      <c r="AD69" s="1908"/>
    </row>
    <row r="70" spans="2:30" ht="15" customHeight="1" x14ac:dyDescent="0.25">
      <c r="B70" s="1881"/>
      <c r="C70" s="1882"/>
      <c r="D70" s="1882"/>
      <c r="E70" s="1882"/>
      <c r="F70" s="1882"/>
      <c r="G70" s="1882"/>
      <c r="H70" s="1882"/>
      <c r="I70" s="1882"/>
      <c r="J70" s="1882"/>
      <c r="K70" s="1882"/>
      <c r="L70" s="1883"/>
      <c r="M70" s="1837"/>
      <c r="N70" s="1185"/>
      <c r="O70" s="1186"/>
      <c r="P70" s="1190"/>
      <c r="Q70" s="1191"/>
      <c r="R70" s="1192"/>
      <c r="S70" s="1184"/>
      <c r="T70" s="1185"/>
      <c r="U70" s="1186"/>
      <c r="V70" s="1786"/>
      <c r="W70" s="1564"/>
      <c r="X70" s="1565"/>
      <c r="Y70" s="1906"/>
      <c r="Z70" s="1907"/>
      <c r="AA70" s="1907"/>
      <c r="AB70" s="1907"/>
      <c r="AC70" s="1907"/>
      <c r="AD70" s="1908"/>
    </row>
    <row r="71" spans="2:30" ht="15" customHeight="1" x14ac:dyDescent="0.25">
      <c r="B71" s="1956" t="str">
        <f>'S2-Development Features'!B73</f>
        <v>Deck or Patio with a Minimum of 64 Square Feet that is Made of Wood or Other Approved Materials</v>
      </c>
      <c r="C71" s="1957"/>
      <c r="D71" s="1957"/>
      <c r="E71" s="1957"/>
      <c r="F71" s="1957"/>
      <c r="G71" s="1957"/>
      <c r="H71" s="1957"/>
      <c r="I71" s="1957"/>
      <c r="J71" s="1957"/>
      <c r="K71" s="1957"/>
      <c r="L71" s="1958"/>
      <c r="M71" s="1817">
        <f>'S2-Development Features'!Y73</f>
        <v>1</v>
      </c>
      <c r="N71" s="1211"/>
      <c r="O71" s="1211"/>
      <c r="P71" s="1157">
        <f>'S2-Development Features'!AB73</f>
        <v>0</v>
      </c>
      <c r="Q71" s="1157"/>
      <c r="R71" s="1157"/>
      <c r="S71" s="1181">
        <v>0</v>
      </c>
      <c r="T71" s="1182"/>
      <c r="U71" s="1183"/>
      <c r="V71" s="1818"/>
      <c r="W71" s="1818"/>
      <c r="X71" s="1740"/>
      <c r="Y71" s="1906"/>
      <c r="Z71" s="1907"/>
      <c r="AA71" s="1907"/>
      <c r="AB71" s="1907"/>
      <c r="AC71" s="1907"/>
      <c r="AD71" s="1908"/>
    </row>
    <row r="72" spans="2:30" ht="15" customHeight="1" x14ac:dyDescent="0.25">
      <c r="B72" s="1956"/>
      <c r="C72" s="1957"/>
      <c r="D72" s="1957"/>
      <c r="E72" s="1957"/>
      <c r="F72" s="1957"/>
      <c r="G72" s="1957"/>
      <c r="H72" s="1957"/>
      <c r="I72" s="1957"/>
      <c r="J72" s="1957"/>
      <c r="K72" s="1957"/>
      <c r="L72" s="1958"/>
      <c r="M72" s="1817"/>
      <c r="N72" s="1211"/>
      <c r="O72" s="1211"/>
      <c r="P72" s="1157"/>
      <c r="Q72" s="1157"/>
      <c r="R72" s="1157"/>
      <c r="S72" s="1315"/>
      <c r="T72" s="1316"/>
      <c r="U72" s="1317"/>
      <c r="V72" s="1818"/>
      <c r="W72" s="1818"/>
      <c r="X72" s="1740"/>
      <c r="Y72" s="1906"/>
      <c r="Z72" s="1907"/>
      <c r="AA72" s="1907"/>
      <c r="AB72" s="1907"/>
      <c r="AC72" s="1907"/>
      <c r="AD72" s="1908"/>
    </row>
    <row r="73" spans="2:30" ht="15" customHeight="1" x14ac:dyDescent="0.25">
      <c r="B73" s="1956"/>
      <c r="C73" s="1957"/>
      <c r="D73" s="1957"/>
      <c r="E73" s="1957"/>
      <c r="F73" s="1957"/>
      <c r="G73" s="1957"/>
      <c r="H73" s="1957"/>
      <c r="I73" s="1957"/>
      <c r="J73" s="1957"/>
      <c r="K73" s="1957"/>
      <c r="L73" s="1958"/>
      <c r="M73" s="1817"/>
      <c r="N73" s="1211"/>
      <c r="O73" s="1211"/>
      <c r="P73" s="1157"/>
      <c r="Q73" s="1157"/>
      <c r="R73" s="1157"/>
      <c r="S73" s="1184"/>
      <c r="T73" s="1185"/>
      <c r="U73" s="1186"/>
      <c r="V73" s="1818"/>
      <c r="W73" s="1818"/>
      <c r="X73" s="1740"/>
      <c r="Y73" s="1906"/>
      <c r="Z73" s="1907"/>
      <c r="AA73" s="1907"/>
      <c r="AB73" s="1907"/>
      <c r="AC73" s="1907"/>
      <c r="AD73" s="1908"/>
    </row>
    <row r="74" spans="2:30" ht="15" customHeight="1" x14ac:dyDescent="0.25">
      <c r="B74" s="1956" t="str">
        <f>'S2-Development Features'!B75</f>
        <v>Framing Consists of 2" x 6" Studs to Allow for Higher R-Value Insulation in Walls</v>
      </c>
      <c r="C74" s="1957"/>
      <c r="D74" s="1957"/>
      <c r="E74" s="1957"/>
      <c r="F74" s="1957"/>
      <c r="G74" s="1957"/>
      <c r="H74" s="1957"/>
      <c r="I74" s="1957"/>
      <c r="J74" s="1957"/>
      <c r="K74" s="1957"/>
      <c r="L74" s="1958"/>
      <c r="M74" s="1817">
        <f>'S2-Development Features'!Y75</f>
        <v>1</v>
      </c>
      <c r="N74" s="1211"/>
      <c r="O74" s="1211"/>
      <c r="P74" s="1157">
        <f>'S2-Development Features'!AB75</f>
        <v>0</v>
      </c>
      <c r="Q74" s="1157"/>
      <c r="R74" s="1157"/>
      <c r="S74" s="1181">
        <v>0</v>
      </c>
      <c r="T74" s="1182"/>
      <c r="U74" s="1183"/>
      <c r="V74" s="1818"/>
      <c r="W74" s="1818"/>
      <c r="X74" s="1740"/>
      <c r="Y74" s="1906"/>
      <c r="Z74" s="1907"/>
      <c r="AA74" s="1907"/>
      <c r="AB74" s="1907"/>
      <c r="AC74" s="1907"/>
      <c r="AD74" s="1908"/>
    </row>
    <row r="75" spans="2:30" ht="15" customHeight="1" x14ac:dyDescent="0.25">
      <c r="B75" s="1956"/>
      <c r="C75" s="1957"/>
      <c r="D75" s="1957"/>
      <c r="E75" s="1957"/>
      <c r="F75" s="1957"/>
      <c r="G75" s="1957"/>
      <c r="H75" s="1957"/>
      <c r="I75" s="1957"/>
      <c r="J75" s="1957"/>
      <c r="K75" s="1957"/>
      <c r="L75" s="1958"/>
      <c r="M75" s="1817"/>
      <c r="N75" s="1211"/>
      <c r="O75" s="1211"/>
      <c r="P75" s="1157"/>
      <c r="Q75" s="1157"/>
      <c r="R75" s="1157"/>
      <c r="S75" s="1184"/>
      <c r="T75" s="1185"/>
      <c r="U75" s="1186"/>
      <c r="V75" s="1818"/>
      <c r="W75" s="1818"/>
      <c r="X75" s="1740"/>
      <c r="Y75" s="1906"/>
      <c r="Z75" s="1907"/>
      <c r="AA75" s="1907"/>
      <c r="AB75" s="1907"/>
      <c r="AC75" s="1907"/>
      <c r="AD75" s="1908"/>
    </row>
    <row r="76" spans="2:30" ht="15" customHeight="1" x14ac:dyDescent="0.25">
      <c r="B76" s="1956" t="str">
        <f>'S2-Development Features'!B76</f>
        <v>Garage Made of Approved Materials, Has a Roof, Enclosed on One Side, and Has at Least One Door for Vehicle Access</v>
      </c>
      <c r="C76" s="1957"/>
      <c r="D76" s="1957"/>
      <c r="E76" s="1957"/>
      <c r="F76" s="1957"/>
      <c r="G76" s="1957"/>
      <c r="H76" s="1957"/>
      <c r="I76" s="1957"/>
      <c r="J76" s="1957"/>
      <c r="K76" s="1957"/>
      <c r="L76" s="1958"/>
      <c r="M76" s="1817">
        <f>'S2-Development Features'!Y76</f>
        <v>1</v>
      </c>
      <c r="N76" s="1211"/>
      <c r="O76" s="1211"/>
      <c r="P76" s="1157">
        <f>'S2-Development Features'!AB76</f>
        <v>0</v>
      </c>
      <c r="Q76" s="1157"/>
      <c r="R76" s="1157"/>
      <c r="S76" s="1181">
        <v>0</v>
      </c>
      <c r="T76" s="1182"/>
      <c r="U76" s="1183"/>
      <c r="V76" s="1818"/>
      <c r="W76" s="1818"/>
      <c r="X76" s="1740"/>
      <c r="Y76" s="1906"/>
      <c r="Z76" s="1907"/>
      <c r="AA76" s="1907"/>
      <c r="AB76" s="1907"/>
      <c r="AC76" s="1907"/>
      <c r="AD76" s="1908"/>
    </row>
    <row r="77" spans="2:30" ht="15" customHeight="1" x14ac:dyDescent="0.25">
      <c r="B77" s="1956"/>
      <c r="C77" s="1957"/>
      <c r="D77" s="1957"/>
      <c r="E77" s="1957"/>
      <c r="F77" s="1957"/>
      <c r="G77" s="1957"/>
      <c r="H77" s="1957"/>
      <c r="I77" s="1957"/>
      <c r="J77" s="1957"/>
      <c r="K77" s="1957"/>
      <c r="L77" s="1958"/>
      <c r="M77" s="1817"/>
      <c r="N77" s="1211"/>
      <c r="O77" s="1211"/>
      <c r="P77" s="1157"/>
      <c r="Q77" s="1157"/>
      <c r="R77" s="1157"/>
      <c r="S77" s="1315"/>
      <c r="T77" s="1316"/>
      <c r="U77" s="1317"/>
      <c r="V77" s="1818"/>
      <c r="W77" s="1818"/>
      <c r="X77" s="1740"/>
      <c r="Y77" s="1906"/>
      <c r="Z77" s="1907"/>
      <c r="AA77" s="1907"/>
      <c r="AB77" s="1907"/>
      <c r="AC77" s="1907"/>
      <c r="AD77" s="1908"/>
    </row>
    <row r="78" spans="2:30" ht="15" customHeight="1" x14ac:dyDescent="0.25">
      <c r="B78" s="1956"/>
      <c r="C78" s="1957"/>
      <c r="D78" s="1957"/>
      <c r="E78" s="1957"/>
      <c r="F78" s="1957"/>
      <c r="G78" s="1957"/>
      <c r="H78" s="1957"/>
      <c r="I78" s="1957"/>
      <c r="J78" s="1957"/>
      <c r="K78" s="1957"/>
      <c r="L78" s="1958"/>
      <c r="M78" s="1817"/>
      <c r="N78" s="1211"/>
      <c r="O78" s="1211"/>
      <c r="P78" s="1157"/>
      <c r="Q78" s="1157"/>
      <c r="R78" s="1157"/>
      <c r="S78" s="1315"/>
      <c r="T78" s="1316"/>
      <c r="U78" s="1317"/>
      <c r="V78" s="1818"/>
      <c r="W78" s="1818"/>
      <c r="X78" s="1740"/>
      <c r="Y78" s="1906"/>
      <c r="Z78" s="1907"/>
      <c r="AA78" s="1907"/>
      <c r="AB78" s="1907"/>
      <c r="AC78" s="1907"/>
      <c r="AD78" s="1908"/>
    </row>
    <row r="79" spans="2:30" ht="15" customHeight="1" x14ac:dyDescent="0.25">
      <c r="B79" s="1956"/>
      <c r="C79" s="1957"/>
      <c r="D79" s="1957"/>
      <c r="E79" s="1957"/>
      <c r="F79" s="1957"/>
      <c r="G79" s="1957"/>
      <c r="H79" s="1957"/>
      <c r="I79" s="1957"/>
      <c r="J79" s="1957"/>
      <c r="K79" s="1957"/>
      <c r="L79" s="1958"/>
      <c r="M79" s="1817"/>
      <c r="N79" s="1211"/>
      <c r="O79" s="1211"/>
      <c r="P79" s="1157"/>
      <c r="Q79" s="1157"/>
      <c r="R79" s="1157"/>
      <c r="S79" s="1315"/>
      <c r="T79" s="1316"/>
      <c r="U79" s="1317"/>
      <c r="V79" s="1818"/>
      <c r="W79" s="1818"/>
      <c r="X79" s="1740"/>
      <c r="Y79" s="1906"/>
      <c r="Z79" s="1907"/>
      <c r="AA79" s="1907"/>
      <c r="AB79" s="1907"/>
      <c r="AC79" s="1907"/>
      <c r="AD79" s="1908"/>
    </row>
    <row r="80" spans="2:30" ht="15" customHeight="1" x14ac:dyDescent="0.25">
      <c r="B80" s="1956"/>
      <c r="C80" s="1957"/>
      <c r="D80" s="1957"/>
      <c r="E80" s="1957"/>
      <c r="F80" s="1957"/>
      <c r="G80" s="1957"/>
      <c r="H80" s="1957"/>
      <c r="I80" s="1957"/>
      <c r="J80" s="1957"/>
      <c r="K80" s="1957"/>
      <c r="L80" s="1958"/>
      <c r="M80" s="1817"/>
      <c r="N80" s="1211"/>
      <c r="O80" s="1211"/>
      <c r="P80" s="1157"/>
      <c r="Q80" s="1157"/>
      <c r="R80" s="1157"/>
      <c r="S80" s="1184"/>
      <c r="T80" s="1185"/>
      <c r="U80" s="1186"/>
      <c r="V80" s="1818"/>
      <c r="W80" s="1818"/>
      <c r="X80" s="1740"/>
      <c r="Y80" s="1906"/>
      <c r="Z80" s="1907"/>
      <c r="AA80" s="1907"/>
      <c r="AB80" s="1907"/>
      <c r="AC80" s="1907"/>
      <c r="AD80" s="1908"/>
    </row>
    <row r="81" spans="2:30" ht="15" customHeight="1" x14ac:dyDescent="0.25">
      <c r="B81" s="1994" t="str">
        <f>'S2-Development Features'!B78</f>
        <v>Crawl Space or Basement</v>
      </c>
      <c r="C81" s="1995"/>
      <c r="D81" s="1995"/>
      <c r="E81" s="1995"/>
      <c r="F81" s="1995"/>
      <c r="G81" s="1995"/>
      <c r="H81" s="1995"/>
      <c r="I81" s="1995"/>
      <c r="J81" s="1995"/>
      <c r="K81" s="1995"/>
      <c r="L81" s="1996"/>
      <c r="M81" s="1817">
        <f>'S2-Development Features'!Y78</f>
        <v>1</v>
      </c>
      <c r="N81" s="1211"/>
      <c r="O81" s="1211"/>
      <c r="P81" s="1157">
        <f>'S2-Development Features'!AB78</f>
        <v>0</v>
      </c>
      <c r="Q81" s="1157"/>
      <c r="R81" s="1157"/>
      <c r="S81" s="1369">
        <v>0</v>
      </c>
      <c r="T81" s="1370"/>
      <c r="U81" s="1817"/>
      <c r="V81" s="1818"/>
      <c r="W81" s="1818"/>
      <c r="X81" s="1740"/>
      <c r="Y81" s="1906"/>
      <c r="Z81" s="1907"/>
      <c r="AA81" s="1907"/>
      <c r="AB81" s="1907"/>
      <c r="AC81" s="1907"/>
      <c r="AD81" s="1908"/>
    </row>
    <row r="82" spans="2:30" ht="15" customHeight="1" x14ac:dyDescent="0.25">
      <c r="B82" s="1969" t="str">
        <f>'S2-Development Features'!B80:U80</f>
        <v>Interior Security System</v>
      </c>
      <c r="C82" s="1970"/>
      <c r="D82" s="1970"/>
      <c r="E82" s="1970"/>
      <c r="F82" s="1970"/>
      <c r="G82" s="1970"/>
      <c r="H82" s="1970"/>
      <c r="I82" s="1970"/>
      <c r="J82" s="1970"/>
      <c r="K82" s="1970"/>
      <c r="L82" s="1971"/>
      <c r="M82" s="2046">
        <f>'S2-Development Features'!Y80</f>
        <v>1</v>
      </c>
      <c r="N82" s="1370"/>
      <c r="O82" s="1817"/>
      <c r="P82" s="1631">
        <f>'S2-Development Features'!AB80</f>
        <v>0</v>
      </c>
      <c r="Q82" s="1373"/>
      <c r="R82" s="1205"/>
      <c r="S82" s="1369"/>
      <c r="T82" s="1370"/>
      <c r="U82" s="1817"/>
      <c r="V82" s="1659"/>
      <c r="W82" s="1660"/>
      <c r="X82" s="2047"/>
      <c r="Y82" s="1906"/>
      <c r="Z82" s="1907"/>
      <c r="AA82" s="1907"/>
      <c r="AB82" s="1907"/>
      <c r="AC82" s="1907"/>
      <c r="AD82" s="1908"/>
    </row>
    <row r="83" spans="2:30" ht="15" customHeight="1" x14ac:dyDescent="0.25">
      <c r="B83" s="1994" t="str">
        <f>'S2-Development Features'!B79</f>
        <v>Exterior Security System</v>
      </c>
      <c r="C83" s="1995"/>
      <c r="D83" s="1995"/>
      <c r="E83" s="1995"/>
      <c r="F83" s="1995"/>
      <c r="G83" s="1995"/>
      <c r="H83" s="1995"/>
      <c r="I83" s="1995"/>
      <c r="J83" s="1995"/>
      <c r="K83" s="1995"/>
      <c r="L83" s="1996"/>
      <c r="M83" s="1817">
        <f>'S2-Development Features'!Y79</f>
        <v>1</v>
      </c>
      <c r="N83" s="1211"/>
      <c r="O83" s="1211"/>
      <c r="P83" s="1157">
        <f>'S2-Development Features'!AB79</f>
        <v>0</v>
      </c>
      <c r="Q83" s="1157"/>
      <c r="R83" s="1157"/>
      <c r="S83" s="1369">
        <v>0</v>
      </c>
      <c r="T83" s="1370"/>
      <c r="U83" s="1817"/>
      <c r="V83" s="2004"/>
      <c r="W83" s="2004"/>
      <c r="X83" s="2005"/>
      <c r="Y83" s="1906"/>
      <c r="Z83" s="1907"/>
      <c r="AA83" s="1907"/>
      <c r="AB83" s="1907"/>
      <c r="AC83" s="1907"/>
      <c r="AD83" s="1908"/>
    </row>
    <row r="84" spans="2:30" ht="15" customHeight="1" x14ac:dyDescent="0.25">
      <c r="B84" s="1956" t="str">
        <f>'S2-Development Features'!B81</f>
        <v xml:space="preserve">Carport Made of Approved Materials, Has a Roof, and Open On at Least Two Sides </v>
      </c>
      <c r="C84" s="1957"/>
      <c r="D84" s="1957"/>
      <c r="E84" s="1957"/>
      <c r="F84" s="1957"/>
      <c r="G84" s="1957"/>
      <c r="H84" s="1957"/>
      <c r="I84" s="1957"/>
      <c r="J84" s="1957"/>
      <c r="K84" s="1957"/>
      <c r="L84" s="1958"/>
      <c r="M84" s="1817">
        <f>'S2-Development Features'!Y81</f>
        <v>1</v>
      </c>
      <c r="N84" s="1211"/>
      <c r="O84" s="1211"/>
      <c r="P84" s="1157">
        <f>'S2-Development Features'!AB81</f>
        <v>0</v>
      </c>
      <c r="Q84" s="1157"/>
      <c r="R84" s="1157"/>
      <c r="S84" s="1181">
        <v>0</v>
      </c>
      <c r="T84" s="1182"/>
      <c r="U84" s="1183"/>
      <c r="V84" s="1985"/>
      <c r="W84" s="1986"/>
      <c r="X84" s="1987"/>
      <c r="Y84" s="1906"/>
      <c r="Z84" s="1907"/>
      <c r="AA84" s="1907"/>
      <c r="AB84" s="1907"/>
      <c r="AC84" s="1907"/>
      <c r="AD84" s="1908"/>
    </row>
    <row r="85" spans="2:30" ht="15" customHeight="1" x14ac:dyDescent="0.25">
      <c r="B85" s="1956"/>
      <c r="C85" s="1957"/>
      <c r="D85" s="1957"/>
      <c r="E85" s="1957"/>
      <c r="F85" s="1957"/>
      <c r="G85" s="1957"/>
      <c r="H85" s="1957"/>
      <c r="I85" s="1957"/>
      <c r="J85" s="1957"/>
      <c r="K85" s="1957"/>
      <c r="L85" s="1958"/>
      <c r="M85" s="1817"/>
      <c r="N85" s="1211"/>
      <c r="O85" s="1211"/>
      <c r="P85" s="1157"/>
      <c r="Q85" s="1157"/>
      <c r="R85" s="1157"/>
      <c r="S85" s="1315"/>
      <c r="T85" s="1316"/>
      <c r="U85" s="1317"/>
      <c r="V85" s="1988"/>
      <c r="W85" s="1989"/>
      <c r="X85" s="1990"/>
      <c r="Y85" s="1906"/>
      <c r="Z85" s="1907"/>
      <c r="AA85" s="1907"/>
      <c r="AB85" s="1907"/>
      <c r="AC85" s="1907"/>
      <c r="AD85" s="1908"/>
    </row>
    <row r="86" spans="2:30" ht="15" customHeight="1" x14ac:dyDescent="0.25">
      <c r="B86" s="1956"/>
      <c r="C86" s="1957"/>
      <c r="D86" s="1957"/>
      <c r="E86" s="1957"/>
      <c r="F86" s="1957"/>
      <c r="G86" s="1957"/>
      <c r="H86" s="1957"/>
      <c r="I86" s="1957"/>
      <c r="J86" s="1957"/>
      <c r="K86" s="1957"/>
      <c r="L86" s="1958"/>
      <c r="M86" s="1817"/>
      <c r="N86" s="1211"/>
      <c r="O86" s="1211"/>
      <c r="P86" s="1157"/>
      <c r="Q86" s="1157"/>
      <c r="R86" s="1157"/>
      <c r="S86" s="1315"/>
      <c r="T86" s="1316"/>
      <c r="U86" s="1317"/>
      <c r="V86" s="1988"/>
      <c r="W86" s="1989"/>
      <c r="X86" s="1990"/>
      <c r="Y86" s="1906"/>
      <c r="Z86" s="1907"/>
      <c r="AA86" s="1907"/>
      <c r="AB86" s="1907"/>
      <c r="AC86" s="1907"/>
      <c r="AD86" s="1908"/>
    </row>
    <row r="87" spans="2:30" ht="15" customHeight="1" x14ac:dyDescent="0.25">
      <c r="B87" s="1956"/>
      <c r="C87" s="1957"/>
      <c r="D87" s="1957"/>
      <c r="E87" s="1957"/>
      <c r="F87" s="1957"/>
      <c r="G87" s="1957"/>
      <c r="H87" s="1957"/>
      <c r="I87" s="1957"/>
      <c r="J87" s="1957"/>
      <c r="K87" s="1957"/>
      <c r="L87" s="1958"/>
      <c r="M87" s="1817"/>
      <c r="N87" s="1211"/>
      <c r="O87" s="1211"/>
      <c r="P87" s="1157"/>
      <c r="Q87" s="1157"/>
      <c r="R87" s="1157"/>
      <c r="S87" s="1184"/>
      <c r="T87" s="1185"/>
      <c r="U87" s="1186"/>
      <c r="V87" s="1991"/>
      <c r="W87" s="1992"/>
      <c r="X87" s="1993"/>
      <c r="Y87" s="1906"/>
      <c r="Z87" s="1907"/>
      <c r="AA87" s="1907"/>
      <c r="AB87" s="1907"/>
      <c r="AC87" s="1907"/>
      <c r="AD87" s="1908"/>
    </row>
    <row r="88" spans="2:30" ht="15" customHeight="1" x14ac:dyDescent="0.25">
      <c r="B88" s="1956" t="str">
        <f>'S2-Development Features'!B83</f>
        <v>Attached or Unattached Storage Space Measuring at Least 5' x 6'</v>
      </c>
      <c r="C88" s="1957"/>
      <c r="D88" s="1957"/>
      <c r="E88" s="1957"/>
      <c r="F88" s="1957"/>
      <c r="G88" s="1957"/>
      <c r="H88" s="1957"/>
      <c r="I88" s="1957"/>
      <c r="J88" s="1957"/>
      <c r="K88" s="1957"/>
      <c r="L88" s="1958"/>
      <c r="M88" s="1817">
        <f>'S2-Development Features'!Y83</f>
        <v>1</v>
      </c>
      <c r="N88" s="1211"/>
      <c r="O88" s="1211"/>
      <c r="P88" s="1157">
        <f>'S2-Development Features'!AB83</f>
        <v>0</v>
      </c>
      <c r="Q88" s="1157"/>
      <c r="R88" s="1157"/>
      <c r="S88" s="1181">
        <v>0</v>
      </c>
      <c r="T88" s="1182"/>
      <c r="U88" s="1183"/>
      <c r="V88" s="2004"/>
      <c r="W88" s="2004"/>
      <c r="X88" s="2005"/>
      <c r="Y88" s="1906"/>
      <c r="Z88" s="1907"/>
      <c r="AA88" s="1907"/>
      <c r="AB88" s="1907"/>
      <c r="AC88" s="1907"/>
      <c r="AD88" s="1908"/>
    </row>
    <row r="89" spans="2:30" ht="15" customHeight="1" x14ac:dyDescent="0.25">
      <c r="B89" s="1956"/>
      <c r="C89" s="1957"/>
      <c r="D89" s="1957"/>
      <c r="E89" s="1957"/>
      <c r="F89" s="1957"/>
      <c r="G89" s="1957"/>
      <c r="H89" s="1957"/>
      <c r="I89" s="1957"/>
      <c r="J89" s="1957"/>
      <c r="K89" s="1957"/>
      <c r="L89" s="1958"/>
      <c r="M89" s="1817"/>
      <c r="N89" s="1211"/>
      <c r="O89" s="1211"/>
      <c r="P89" s="1157"/>
      <c r="Q89" s="1157"/>
      <c r="R89" s="1157"/>
      <c r="S89" s="1184"/>
      <c r="T89" s="1185"/>
      <c r="U89" s="1186"/>
      <c r="V89" s="2004"/>
      <c r="W89" s="2004"/>
      <c r="X89" s="2005"/>
      <c r="Y89" s="1906"/>
      <c r="Z89" s="1907"/>
      <c r="AA89" s="1907"/>
      <c r="AB89" s="1907"/>
      <c r="AC89" s="1907"/>
      <c r="AD89" s="1908"/>
    </row>
    <row r="90" spans="2:30" ht="15" customHeight="1" thickBot="1" x14ac:dyDescent="0.3">
      <c r="B90" s="1994" t="str">
        <f>'S2-Development Features'!B84</f>
        <v>ALL Entrances are No-Step Entrances</v>
      </c>
      <c r="C90" s="1995"/>
      <c r="D90" s="1995"/>
      <c r="E90" s="1995"/>
      <c r="F90" s="1995"/>
      <c r="G90" s="1995"/>
      <c r="H90" s="1995"/>
      <c r="I90" s="1995"/>
      <c r="J90" s="1995"/>
      <c r="K90" s="1995"/>
      <c r="L90" s="1996"/>
      <c r="M90" s="1817">
        <f>'S2-Development Features'!Y84</f>
        <v>1</v>
      </c>
      <c r="N90" s="1211"/>
      <c r="O90" s="1211"/>
      <c r="P90" s="1157">
        <f>'S2-Development Features'!AB84</f>
        <v>0</v>
      </c>
      <c r="Q90" s="1157"/>
      <c r="R90" s="1157"/>
      <c r="S90" s="1369">
        <v>0</v>
      </c>
      <c r="T90" s="1370"/>
      <c r="U90" s="1817"/>
      <c r="V90" s="2058"/>
      <c r="W90" s="2058"/>
      <c r="X90" s="1659"/>
      <c r="Y90" s="1906"/>
      <c r="Z90" s="1907"/>
      <c r="AA90" s="1907"/>
      <c r="AB90" s="1907"/>
      <c r="AC90" s="1907"/>
      <c r="AD90" s="1908"/>
    </row>
    <row r="91" spans="2:30" ht="27" customHeight="1" thickTop="1" thickBot="1" x14ac:dyDescent="0.3">
      <c r="B91" s="2013" t="str">
        <f>'S2-Development Features'!B85</f>
        <v xml:space="preserve">Play Areas Designed in Accordance with ADA Guidelines </v>
      </c>
      <c r="C91" s="2014"/>
      <c r="D91" s="2014"/>
      <c r="E91" s="2014"/>
      <c r="F91" s="2014"/>
      <c r="G91" s="2014"/>
      <c r="H91" s="2014"/>
      <c r="I91" s="2014"/>
      <c r="J91" s="2014"/>
      <c r="K91" s="2014"/>
      <c r="L91" s="2015"/>
      <c r="M91" s="1828">
        <f>'S2-Development Features'!Y85</f>
        <v>1</v>
      </c>
      <c r="N91" s="1335"/>
      <c r="O91" s="1335"/>
      <c r="P91" s="1158">
        <f>'S2-Development Features'!AB85</f>
        <v>0</v>
      </c>
      <c r="Q91" s="1158"/>
      <c r="R91" s="1158"/>
      <c r="S91" s="1228">
        <v>0</v>
      </c>
      <c r="T91" s="1229"/>
      <c r="U91" s="1828"/>
      <c r="V91" s="2055"/>
      <c r="W91" s="2056"/>
      <c r="X91" s="2057"/>
      <c r="Y91" s="1953"/>
      <c r="Z91" s="1954"/>
      <c r="AA91" s="1954"/>
      <c r="AB91" s="1954"/>
      <c r="AC91" s="1954"/>
      <c r="AD91" s="1955"/>
    </row>
    <row r="92" spans="2:30" ht="15" customHeight="1" thickTop="1" thickBot="1" x14ac:dyDescent="0.3">
      <c r="B92" s="1887" t="s">
        <v>200</v>
      </c>
      <c r="C92" s="1888"/>
      <c r="D92" s="1888"/>
      <c r="E92" s="1888"/>
      <c r="F92" s="1888"/>
      <c r="G92" s="1888"/>
      <c r="H92" s="1888"/>
      <c r="I92" s="1888"/>
      <c r="J92" s="1888"/>
      <c r="K92" s="1888"/>
      <c r="L92" s="1889"/>
      <c r="M92" s="1874">
        <f>'S2-Development Features'!Y86</f>
        <v>4</v>
      </c>
      <c r="N92" s="917"/>
      <c r="O92" s="917"/>
      <c r="P92" s="917">
        <f>'S2-Development Features'!AB86</f>
        <v>0</v>
      </c>
      <c r="Q92" s="917"/>
      <c r="R92" s="917"/>
      <c r="S92" s="1890">
        <f>MIN(M92,SUM(S64:U90))</f>
        <v>0</v>
      </c>
      <c r="T92" s="1891"/>
      <c r="U92" s="1892"/>
      <c r="V92" s="1829"/>
      <c r="W92" s="1829"/>
      <c r="X92" s="1830"/>
      <c r="Y92" s="1909"/>
      <c r="Z92" s="1910"/>
      <c r="AA92" s="1910"/>
      <c r="AB92" s="1910"/>
      <c r="AC92" s="1910"/>
      <c r="AD92" s="1911"/>
    </row>
    <row r="93" spans="2:30" ht="15" customHeight="1" x14ac:dyDescent="0.25">
      <c r="B93" s="1819" t="str">
        <f>'S2-Development Features'!B88</f>
        <v>F - UNIVERSAL DESIGN FEATURES</v>
      </c>
      <c r="C93" s="1820"/>
      <c r="D93" s="1820"/>
      <c r="E93" s="1820"/>
      <c r="F93" s="1820"/>
      <c r="G93" s="1820"/>
      <c r="H93" s="1820"/>
      <c r="I93" s="1820"/>
      <c r="J93" s="1820"/>
      <c r="K93" s="1820"/>
      <c r="L93" s="1820"/>
      <c r="M93" s="1820"/>
      <c r="N93" s="1820"/>
      <c r="O93" s="1820"/>
      <c r="P93" s="1820"/>
      <c r="Q93" s="1820"/>
      <c r="R93" s="1820"/>
      <c r="S93" s="1820"/>
      <c r="T93" s="1820"/>
      <c r="U93" s="1820"/>
      <c r="V93" s="1820"/>
      <c r="W93" s="1820"/>
      <c r="X93" s="1821"/>
      <c r="Y93" s="1903"/>
      <c r="Z93" s="1904"/>
      <c r="AA93" s="1904"/>
      <c r="AB93" s="1904"/>
      <c r="AC93" s="1904"/>
      <c r="AD93" s="1905"/>
    </row>
    <row r="94" spans="2:30" ht="15" customHeight="1" thickBot="1" x14ac:dyDescent="0.3">
      <c r="B94" s="1875" t="s">
        <v>1111</v>
      </c>
      <c r="C94" s="1876"/>
      <c r="D94" s="1876"/>
      <c r="E94" s="1876"/>
      <c r="F94" s="1876"/>
      <c r="G94" s="1876"/>
      <c r="H94" s="1876"/>
      <c r="I94" s="1876"/>
      <c r="J94" s="1876"/>
      <c r="K94" s="1876"/>
      <c r="L94" s="1877"/>
      <c r="M94" s="1828">
        <f>'S2-Development Features'!Y93</f>
        <v>5</v>
      </c>
      <c r="N94" s="1335"/>
      <c r="O94" s="1335"/>
      <c r="P94" s="1158">
        <f>'S2-Development Features'!AB93</f>
        <v>0</v>
      </c>
      <c r="Q94" s="1158"/>
      <c r="R94" s="1158"/>
      <c r="S94" s="1228">
        <v>0</v>
      </c>
      <c r="T94" s="1229"/>
      <c r="U94" s="1828"/>
      <c r="V94" s="1885"/>
      <c r="W94" s="1885"/>
      <c r="X94" s="1886"/>
      <c r="Y94" s="1906"/>
      <c r="Z94" s="1907"/>
      <c r="AA94" s="1907"/>
      <c r="AB94" s="1907"/>
      <c r="AC94" s="1907"/>
      <c r="AD94" s="1908"/>
    </row>
    <row r="95" spans="2:30" ht="15" customHeight="1" thickTop="1" thickBot="1" x14ac:dyDescent="0.3">
      <c r="B95" s="1871" t="s">
        <v>200</v>
      </c>
      <c r="C95" s="1872"/>
      <c r="D95" s="1872"/>
      <c r="E95" s="1872"/>
      <c r="F95" s="1872"/>
      <c r="G95" s="1872"/>
      <c r="H95" s="1872"/>
      <c r="I95" s="1872"/>
      <c r="J95" s="1872"/>
      <c r="K95" s="1872"/>
      <c r="L95" s="1873"/>
      <c r="M95" s="1874">
        <f>'S2-Development Features'!Y93</f>
        <v>5</v>
      </c>
      <c r="N95" s="917"/>
      <c r="O95" s="917"/>
      <c r="P95" s="917">
        <f>'S2-Development Features'!AB93</f>
        <v>0</v>
      </c>
      <c r="Q95" s="917"/>
      <c r="R95" s="917"/>
      <c r="S95" s="1890">
        <f>S94</f>
        <v>0</v>
      </c>
      <c r="T95" s="1891"/>
      <c r="U95" s="1892"/>
      <c r="V95" s="1829"/>
      <c r="W95" s="1829"/>
      <c r="X95" s="1830"/>
      <c r="Y95" s="1909"/>
      <c r="Z95" s="1910"/>
      <c r="AA95" s="1910"/>
      <c r="AB95" s="1910"/>
      <c r="AC95" s="1910"/>
      <c r="AD95" s="1911"/>
    </row>
    <row r="96" spans="2:30" ht="15" customHeight="1" x14ac:dyDescent="0.25">
      <c r="B96" s="1819" t="str">
        <f>'S2-Development Features'!B105</f>
        <v>H - GREEN BUILDING</v>
      </c>
      <c r="C96" s="1820"/>
      <c r="D96" s="1820"/>
      <c r="E96" s="1820"/>
      <c r="F96" s="1820"/>
      <c r="G96" s="1820"/>
      <c r="H96" s="1820"/>
      <c r="I96" s="1820"/>
      <c r="J96" s="1820"/>
      <c r="K96" s="1820"/>
      <c r="L96" s="1820"/>
      <c r="M96" s="1820"/>
      <c r="N96" s="1820"/>
      <c r="O96" s="1820"/>
      <c r="P96" s="1820"/>
      <c r="Q96" s="1820"/>
      <c r="R96" s="1820"/>
      <c r="S96" s="1820"/>
      <c r="T96" s="1820"/>
      <c r="U96" s="1820"/>
      <c r="V96" s="1820"/>
      <c r="W96" s="1820"/>
      <c r="X96" s="1821"/>
      <c r="Y96" s="1903"/>
      <c r="Z96" s="1904"/>
      <c r="AA96" s="1904"/>
      <c r="AB96" s="1904"/>
      <c r="AC96" s="1904"/>
      <c r="AD96" s="1905"/>
    </row>
    <row r="97" spans="2:30" ht="15" customHeight="1" x14ac:dyDescent="0.25">
      <c r="B97" s="1975" t="str">
        <f>'S2-Development Features'!B109:U109</f>
        <v>Orient Structures on East/West Axis for Solar Exposure</v>
      </c>
      <c r="C97" s="1976"/>
      <c r="D97" s="1976"/>
      <c r="E97" s="1976"/>
      <c r="F97" s="1976"/>
      <c r="G97" s="1976"/>
      <c r="H97" s="1976"/>
      <c r="I97" s="1976"/>
      <c r="J97" s="1976"/>
      <c r="K97" s="1976"/>
      <c r="L97" s="1977"/>
      <c r="M97" s="1817">
        <f>'S2-Development Features'!Y109</f>
        <v>1</v>
      </c>
      <c r="N97" s="1211"/>
      <c r="O97" s="1211"/>
      <c r="P97" s="1157">
        <f>'S2-Development Features'!AB109</f>
        <v>0</v>
      </c>
      <c r="Q97" s="1157"/>
      <c r="R97" s="1157"/>
      <c r="S97" s="1181">
        <v>0</v>
      </c>
      <c r="T97" s="1182"/>
      <c r="U97" s="1183"/>
      <c r="V97" s="1818"/>
      <c r="W97" s="1818"/>
      <c r="X97" s="1740"/>
      <c r="Y97" s="1906"/>
      <c r="Z97" s="1907"/>
      <c r="AA97" s="1907"/>
      <c r="AB97" s="1907"/>
      <c r="AC97" s="1907"/>
      <c r="AD97" s="1908"/>
    </row>
    <row r="98" spans="2:30" ht="15" customHeight="1" x14ac:dyDescent="0.25">
      <c r="B98" s="1975"/>
      <c r="C98" s="1976"/>
      <c r="D98" s="1976"/>
      <c r="E98" s="1976"/>
      <c r="F98" s="1976"/>
      <c r="G98" s="1976"/>
      <c r="H98" s="1976"/>
      <c r="I98" s="1976"/>
      <c r="J98" s="1976"/>
      <c r="K98" s="1976"/>
      <c r="L98" s="1977"/>
      <c r="M98" s="1817"/>
      <c r="N98" s="1211"/>
      <c r="O98" s="1211"/>
      <c r="P98" s="1157"/>
      <c r="Q98" s="1157"/>
      <c r="R98" s="1157"/>
      <c r="S98" s="1184"/>
      <c r="T98" s="1185"/>
      <c r="U98" s="1186"/>
      <c r="V98" s="1818"/>
      <c r="W98" s="1818"/>
      <c r="X98" s="1740"/>
      <c r="Y98" s="1906"/>
      <c r="Z98" s="1907"/>
      <c r="AA98" s="1907"/>
      <c r="AB98" s="1907"/>
      <c r="AC98" s="1907"/>
      <c r="AD98" s="1908"/>
    </row>
    <row r="99" spans="2:30" ht="15" customHeight="1" x14ac:dyDescent="0.25">
      <c r="B99" s="1975" t="str">
        <f>'S2-Development Features'!B110:U110</f>
        <v>Include New Trees in Landscaping to Curb Winter Winds and Provide Shade</v>
      </c>
      <c r="C99" s="1976"/>
      <c r="D99" s="1976"/>
      <c r="E99" s="1976"/>
      <c r="F99" s="1976"/>
      <c r="G99" s="1976"/>
      <c r="H99" s="1976"/>
      <c r="I99" s="1976"/>
      <c r="J99" s="1976"/>
      <c r="K99" s="1976"/>
      <c r="L99" s="1977"/>
      <c r="M99" s="1817">
        <f>'S2-Development Features'!Y110</f>
        <v>1</v>
      </c>
      <c r="N99" s="1211"/>
      <c r="O99" s="1211"/>
      <c r="P99" s="1157">
        <f>'S2-Development Features'!AB110</f>
        <v>0</v>
      </c>
      <c r="Q99" s="1157"/>
      <c r="R99" s="1157"/>
      <c r="S99" s="1181">
        <v>0</v>
      </c>
      <c r="T99" s="1182"/>
      <c r="U99" s="1183"/>
      <c r="V99" s="1818"/>
      <c r="W99" s="1818"/>
      <c r="X99" s="1740"/>
      <c r="Y99" s="1906"/>
      <c r="Z99" s="1907"/>
      <c r="AA99" s="1907"/>
      <c r="AB99" s="1907"/>
      <c r="AC99" s="1907"/>
      <c r="AD99" s="1908"/>
    </row>
    <row r="100" spans="2:30" ht="15" customHeight="1" x14ac:dyDescent="0.25">
      <c r="B100" s="1975"/>
      <c r="C100" s="1976"/>
      <c r="D100" s="1976"/>
      <c r="E100" s="1976"/>
      <c r="F100" s="1976"/>
      <c r="G100" s="1976"/>
      <c r="H100" s="1976"/>
      <c r="I100" s="1976"/>
      <c r="J100" s="1976"/>
      <c r="K100" s="1976"/>
      <c r="L100" s="1977"/>
      <c r="M100" s="1817"/>
      <c r="N100" s="1211"/>
      <c r="O100" s="1211"/>
      <c r="P100" s="1157"/>
      <c r="Q100" s="1157"/>
      <c r="R100" s="1157"/>
      <c r="S100" s="1184"/>
      <c r="T100" s="1185"/>
      <c r="U100" s="1186"/>
      <c r="V100" s="1818"/>
      <c r="W100" s="1818"/>
      <c r="X100" s="1740"/>
      <c r="Y100" s="1906"/>
      <c r="Z100" s="1907"/>
      <c r="AA100" s="1907"/>
      <c r="AB100" s="1907"/>
      <c r="AC100" s="1907"/>
      <c r="AD100" s="1908"/>
    </row>
    <row r="101" spans="2:30" ht="15" customHeight="1" x14ac:dyDescent="0.25">
      <c r="B101" s="1969" t="str">
        <f>'S2-Development Features'!B111:U111</f>
        <v>Low VOC Paints and Finish Materials</v>
      </c>
      <c r="C101" s="1970"/>
      <c r="D101" s="1970"/>
      <c r="E101" s="1970"/>
      <c r="F101" s="1970"/>
      <c r="G101" s="1970"/>
      <c r="H101" s="1970"/>
      <c r="I101" s="1970"/>
      <c r="J101" s="1970"/>
      <c r="K101" s="1970"/>
      <c r="L101" s="1971"/>
      <c r="M101" s="1817">
        <f>'S2-Development Features'!Y111</f>
        <v>1</v>
      </c>
      <c r="N101" s="1211"/>
      <c r="O101" s="1211"/>
      <c r="P101" s="1157">
        <f>'S2-Development Features'!AB111</f>
        <v>0</v>
      </c>
      <c r="Q101" s="1157"/>
      <c r="R101" s="1157"/>
      <c r="S101" s="1369">
        <v>0</v>
      </c>
      <c r="T101" s="1370"/>
      <c r="U101" s="1817"/>
      <c r="V101" s="1818"/>
      <c r="W101" s="1818"/>
      <c r="X101" s="1740"/>
      <c r="Y101" s="1906"/>
      <c r="Z101" s="1907"/>
      <c r="AA101" s="1907"/>
      <c r="AB101" s="1907"/>
      <c r="AC101" s="1907"/>
      <c r="AD101" s="1908"/>
    </row>
    <row r="102" spans="2:30" ht="15" customHeight="1" x14ac:dyDescent="0.25">
      <c r="B102" s="1975" t="str">
        <f>'S2-Development Features'!B112:U112</f>
        <v>Install Flow Reducers in Faucets and Showers</v>
      </c>
      <c r="C102" s="1976"/>
      <c r="D102" s="1976"/>
      <c r="E102" s="1976"/>
      <c r="F102" s="1976"/>
      <c r="G102" s="1976"/>
      <c r="H102" s="1976"/>
      <c r="I102" s="1976"/>
      <c r="J102" s="1976"/>
      <c r="K102" s="1976"/>
      <c r="L102" s="1977"/>
      <c r="M102" s="1817">
        <f>'S2-Development Features'!Y112</f>
        <v>1</v>
      </c>
      <c r="N102" s="1211"/>
      <c r="O102" s="1211"/>
      <c r="P102" s="1157">
        <f>'S2-Development Features'!AB112</f>
        <v>0</v>
      </c>
      <c r="Q102" s="1157"/>
      <c r="R102" s="1157"/>
      <c r="S102" s="1181">
        <v>0</v>
      </c>
      <c r="T102" s="1182"/>
      <c r="U102" s="1183"/>
      <c r="V102" s="1818"/>
      <c r="W102" s="1818"/>
      <c r="X102" s="1740"/>
      <c r="Y102" s="1906"/>
      <c r="Z102" s="1907"/>
      <c r="AA102" s="1907"/>
      <c r="AB102" s="1907"/>
      <c r="AC102" s="1907"/>
      <c r="AD102" s="1908"/>
    </row>
    <row r="103" spans="2:30" ht="15" customHeight="1" x14ac:dyDescent="0.25">
      <c r="B103" s="1975"/>
      <c r="C103" s="1976"/>
      <c r="D103" s="1976"/>
      <c r="E103" s="1976"/>
      <c r="F103" s="1976"/>
      <c r="G103" s="1976"/>
      <c r="H103" s="1976"/>
      <c r="I103" s="1976"/>
      <c r="J103" s="1976"/>
      <c r="K103" s="1976"/>
      <c r="L103" s="1977"/>
      <c r="M103" s="1817"/>
      <c r="N103" s="1211"/>
      <c r="O103" s="1211"/>
      <c r="P103" s="1157"/>
      <c r="Q103" s="1157"/>
      <c r="R103" s="1157"/>
      <c r="S103" s="1184"/>
      <c r="T103" s="1185"/>
      <c r="U103" s="1186"/>
      <c r="V103" s="1818"/>
      <c r="W103" s="1818"/>
      <c r="X103" s="1740"/>
      <c r="Y103" s="1906"/>
      <c r="Z103" s="1907"/>
      <c r="AA103" s="1907"/>
      <c r="AB103" s="1907"/>
      <c r="AC103" s="1907"/>
      <c r="AD103" s="1908"/>
    </row>
    <row r="104" spans="2:30" ht="15" customHeight="1" x14ac:dyDescent="0.25">
      <c r="B104" s="1878" t="str">
        <f>'S2-Development Features'!B113:U113</f>
        <v>Install Recycled Content Flooring and Underlayment</v>
      </c>
      <c r="C104" s="1879"/>
      <c r="D104" s="1879"/>
      <c r="E104" s="1879"/>
      <c r="F104" s="1879"/>
      <c r="G104" s="1879"/>
      <c r="H104" s="1879"/>
      <c r="I104" s="1879"/>
      <c r="J104" s="1879"/>
      <c r="K104" s="1879"/>
      <c r="L104" s="1880"/>
      <c r="M104" s="1884">
        <f>'S2-Development Features'!Y113</f>
        <v>1</v>
      </c>
      <c r="N104" s="1182"/>
      <c r="O104" s="1183"/>
      <c r="P104" s="1187">
        <f>'S2-Development Features'!AB113</f>
        <v>0</v>
      </c>
      <c r="Q104" s="1188"/>
      <c r="R104" s="1189"/>
      <c r="S104" s="1181">
        <v>0</v>
      </c>
      <c r="T104" s="1182"/>
      <c r="U104" s="1183"/>
      <c r="V104" s="1788"/>
      <c r="W104" s="1553"/>
      <c r="X104" s="1554"/>
      <c r="Y104" s="1906"/>
      <c r="Z104" s="1907"/>
      <c r="AA104" s="1907"/>
      <c r="AB104" s="1907"/>
      <c r="AC104" s="1907"/>
      <c r="AD104" s="1908"/>
    </row>
    <row r="105" spans="2:30" ht="15" customHeight="1" x14ac:dyDescent="0.25">
      <c r="B105" s="1881"/>
      <c r="C105" s="1882"/>
      <c r="D105" s="1882"/>
      <c r="E105" s="1882"/>
      <c r="F105" s="1882"/>
      <c r="G105" s="1882"/>
      <c r="H105" s="1882"/>
      <c r="I105" s="1882"/>
      <c r="J105" s="1882"/>
      <c r="K105" s="1882"/>
      <c r="L105" s="1883"/>
      <c r="M105" s="1837"/>
      <c r="N105" s="1185"/>
      <c r="O105" s="1186"/>
      <c r="P105" s="1190"/>
      <c r="Q105" s="1191"/>
      <c r="R105" s="1192"/>
      <c r="S105" s="1184"/>
      <c r="T105" s="1185"/>
      <c r="U105" s="1186"/>
      <c r="V105" s="1786"/>
      <c r="W105" s="1564"/>
      <c r="X105" s="1565"/>
      <c r="Y105" s="1906"/>
      <c r="Z105" s="1907"/>
      <c r="AA105" s="1907"/>
      <c r="AB105" s="1907"/>
      <c r="AC105" s="1907"/>
      <c r="AD105" s="1908"/>
    </row>
    <row r="106" spans="2:30" ht="15" customHeight="1" x14ac:dyDescent="0.25">
      <c r="B106" s="1975" t="str">
        <f>'S2-Development Features'!B114:U114</f>
        <v xml:space="preserve">Intstall Energy Star Certified Roof Products </v>
      </c>
      <c r="C106" s="1976"/>
      <c r="D106" s="1976"/>
      <c r="E106" s="1976"/>
      <c r="F106" s="1976"/>
      <c r="G106" s="1976"/>
      <c r="H106" s="1976"/>
      <c r="I106" s="1976"/>
      <c r="J106" s="1976"/>
      <c r="K106" s="1976"/>
      <c r="L106" s="1977"/>
      <c r="M106" s="1817">
        <f>'S2-Development Features'!Y114</f>
        <v>1</v>
      </c>
      <c r="N106" s="1211"/>
      <c r="O106" s="1211"/>
      <c r="P106" s="1157">
        <f>'S2-Development Features'!AB114</f>
        <v>0</v>
      </c>
      <c r="Q106" s="1157"/>
      <c r="R106" s="1157"/>
      <c r="S106" s="1181">
        <v>0</v>
      </c>
      <c r="T106" s="1182"/>
      <c r="U106" s="1183"/>
      <c r="V106" s="1818"/>
      <c r="W106" s="1818"/>
      <c r="X106" s="1740"/>
      <c r="Y106" s="1906"/>
      <c r="Z106" s="1907"/>
      <c r="AA106" s="1907"/>
      <c r="AB106" s="1907"/>
      <c r="AC106" s="1907"/>
      <c r="AD106" s="1908"/>
    </row>
    <row r="107" spans="2:30" ht="15" customHeight="1" x14ac:dyDescent="0.25">
      <c r="B107" s="1975"/>
      <c r="C107" s="1976"/>
      <c r="D107" s="1976"/>
      <c r="E107" s="1976"/>
      <c r="F107" s="1976"/>
      <c r="G107" s="1976"/>
      <c r="H107" s="1976"/>
      <c r="I107" s="1976"/>
      <c r="J107" s="1976"/>
      <c r="K107" s="1976"/>
      <c r="L107" s="1977"/>
      <c r="M107" s="1817"/>
      <c r="N107" s="1211"/>
      <c r="O107" s="1211"/>
      <c r="P107" s="1157"/>
      <c r="Q107" s="1157"/>
      <c r="R107" s="1157"/>
      <c r="S107" s="1184"/>
      <c r="T107" s="1185"/>
      <c r="U107" s="1186"/>
      <c r="V107" s="1818"/>
      <c r="W107" s="1818"/>
      <c r="X107" s="1740"/>
      <c r="Y107" s="1906"/>
      <c r="Z107" s="1907"/>
      <c r="AA107" s="1907"/>
      <c r="AB107" s="1907"/>
      <c r="AC107" s="1907"/>
      <c r="AD107" s="1908"/>
    </row>
    <row r="108" spans="2:30" ht="15" customHeight="1" x14ac:dyDescent="0.25">
      <c r="B108" s="1878" t="str">
        <f>'S2-Development Features'!B115:U115</f>
        <v>Low Flow or Dual Flush Toilets</v>
      </c>
      <c r="C108" s="1879"/>
      <c r="D108" s="1879"/>
      <c r="E108" s="1879"/>
      <c r="F108" s="1879"/>
      <c r="G108" s="1879"/>
      <c r="H108" s="1879"/>
      <c r="I108" s="1879"/>
      <c r="J108" s="1879"/>
      <c r="K108" s="1879"/>
      <c r="L108" s="1880"/>
      <c r="M108" s="1884">
        <f>'S2-Development Features'!Y115</f>
        <v>1</v>
      </c>
      <c r="N108" s="1182"/>
      <c r="O108" s="1183"/>
      <c r="P108" s="1187">
        <f>'S2-Development Features'!AB115</f>
        <v>0</v>
      </c>
      <c r="Q108" s="1188"/>
      <c r="R108" s="1189"/>
      <c r="S108" s="1181">
        <v>0</v>
      </c>
      <c r="T108" s="1182"/>
      <c r="U108" s="1183"/>
      <c r="V108" s="1788"/>
      <c r="W108" s="1553"/>
      <c r="X108" s="1554"/>
      <c r="Y108" s="1906"/>
      <c r="Z108" s="1907"/>
      <c r="AA108" s="1907"/>
      <c r="AB108" s="1907"/>
      <c r="AC108" s="1907"/>
      <c r="AD108" s="1908"/>
    </row>
    <row r="109" spans="2:30" ht="15" customHeight="1" x14ac:dyDescent="0.25">
      <c r="B109" s="1881"/>
      <c r="C109" s="1882"/>
      <c r="D109" s="1882"/>
      <c r="E109" s="1882"/>
      <c r="F109" s="1882"/>
      <c r="G109" s="1882"/>
      <c r="H109" s="1882"/>
      <c r="I109" s="1882"/>
      <c r="J109" s="1882"/>
      <c r="K109" s="1882"/>
      <c r="L109" s="1883"/>
      <c r="M109" s="1837"/>
      <c r="N109" s="1185"/>
      <c r="O109" s="1186"/>
      <c r="P109" s="1190"/>
      <c r="Q109" s="1191"/>
      <c r="R109" s="1192"/>
      <c r="S109" s="1184"/>
      <c r="T109" s="1185"/>
      <c r="U109" s="1186"/>
      <c r="V109" s="1786"/>
      <c r="W109" s="1564"/>
      <c r="X109" s="1565"/>
      <c r="Y109" s="1906"/>
      <c r="Z109" s="1907"/>
      <c r="AA109" s="1907"/>
      <c r="AB109" s="1907"/>
      <c r="AC109" s="1907"/>
      <c r="AD109" s="1908"/>
    </row>
    <row r="110" spans="2:30" ht="30.75" customHeight="1" x14ac:dyDescent="0.25">
      <c r="B110" s="1975" t="str">
        <f>'S2-Development Features'!B116:U116</f>
        <v>R-Value Insulation Exceeding Indiana State Building Code</v>
      </c>
      <c r="C110" s="1976"/>
      <c r="D110" s="1976"/>
      <c r="E110" s="1976"/>
      <c r="F110" s="1976"/>
      <c r="G110" s="1976"/>
      <c r="H110" s="1976"/>
      <c r="I110" s="1976"/>
      <c r="J110" s="1976"/>
      <c r="K110" s="1976"/>
      <c r="L110" s="1977"/>
      <c r="M110" s="1817">
        <f>'S2-Development Features'!Y116</f>
        <v>1</v>
      </c>
      <c r="N110" s="1211"/>
      <c r="O110" s="1211"/>
      <c r="P110" s="1157">
        <f>'S2-Development Features'!AB116</f>
        <v>0</v>
      </c>
      <c r="Q110" s="1157"/>
      <c r="R110" s="1157"/>
      <c r="S110" s="1369">
        <v>0</v>
      </c>
      <c r="T110" s="1370"/>
      <c r="U110" s="1817"/>
      <c r="V110" s="1818"/>
      <c r="W110" s="1818"/>
      <c r="X110" s="1740"/>
      <c r="Y110" s="1906"/>
      <c r="Z110" s="1907"/>
      <c r="AA110" s="1907"/>
      <c r="AB110" s="1907"/>
      <c r="AC110" s="1907"/>
      <c r="AD110" s="1908"/>
    </row>
    <row r="111" spans="2:30" ht="15" customHeight="1" x14ac:dyDescent="0.25">
      <c r="B111" s="1969" t="str">
        <f>'S2-Development Features'!B117:U117</f>
        <v>Incorporate Permeable Paving</v>
      </c>
      <c r="C111" s="1970"/>
      <c r="D111" s="1970"/>
      <c r="E111" s="1970"/>
      <c r="F111" s="1970"/>
      <c r="G111" s="1970"/>
      <c r="H111" s="1970"/>
      <c r="I111" s="1970"/>
      <c r="J111" s="1970"/>
      <c r="K111" s="1970"/>
      <c r="L111" s="1971"/>
      <c r="M111" s="1817">
        <f>'S2-Development Features'!Y117</f>
        <v>2</v>
      </c>
      <c r="N111" s="1211"/>
      <c r="O111" s="1211"/>
      <c r="P111" s="1157">
        <f>'S2-Development Features'!AB117</f>
        <v>0</v>
      </c>
      <c r="Q111" s="1157"/>
      <c r="R111" s="1157"/>
      <c r="S111" s="1369">
        <v>0</v>
      </c>
      <c r="T111" s="1370"/>
      <c r="U111" s="1817"/>
      <c r="V111" s="1818"/>
      <c r="W111" s="1818"/>
      <c r="X111" s="1740"/>
      <c r="Y111" s="1906"/>
      <c r="Z111" s="1907"/>
      <c r="AA111" s="1907"/>
      <c r="AB111" s="1907"/>
      <c r="AC111" s="1907"/>
      <c r="AD111" s="1908"/>
    </row>
    <row r="112" spans="2:30" ht="15" customHeight="1" x14ac:dyDescent="0.25">
      <c r="B112" s="1878" t="str">
        <f>'S2-Development Features'!B118:U118</f>
        <v>Install High-Efficiency, Tank-Less Water Heaters</v>
      </c>
      <c r="C112" s="1879"/>
      <c r="D112" s="1879"/>
      <c r="E112" s="1879"/>
      <c r="F112" s="1879"/>
      <c r="G112" s="1879"/>
      <c r="H112" s="1879"/>
      <c r="I112" s="1879"/>
      <c r="J112" s="1879"/>
      <c r="K112" s="1879"/>
      <c r="L112" s="1880"/>
      <c r="M112" s="1884">
        <f>'S2-Development Features'!Y118</f>
        <v>2</v>
      </c>
      <c r="N112" s="1182"/>
      <c r="O112" s="1183"/>
      <c r="P112" s="1187">
        <f>'S2-Development Features'!AB118</f>
        <v>0</v>
      </c>
      <c r="Q112" s="1188"/>
      <c r="R112" s="1189"/>
      <c r="S112" s="1181">
        <v>0</v>
      </c>
      <c r="T112" s="1182"/>
      <c r="U112" s="1183"/>
      <c r="V112" s="1788"/>
      <c r="W112" s="1553"/>
      <c r="X112" s="1554"/>
      <c r="Y112" s="1906"/>
      <c r="Z112" s="1907"/>
      <c r="AA112" s="1907"/>
      <c r="AB112" s="1907"/>
      <c r="AC112" s="1907"/>
      <c r="AD112" s="1908"/>
    </row>
    <row r="113" spans="2:30" ht="15" customHeight="1" x14ac:dyDescent="0.25">
      <c r="B113" s="1881"/>
      <c r="C113" s="1882"/>
      <c r="D113" s="1882"/>
      <c r="E113" s="1882"/>
      <c r="F113" s="1882"/>
      <c r="G113" s="1882"/>
      <c r="H113" s="1882"/>
      <c r="I113" s="1882"/>
      <c r="J113" s="1882"/>
      <c r="K113" s="1882"/>
      <c r="L113" s="1883"/>
      <c r="M113" s="1837"/>
      <c r="N113" s="1185"/>
      <c r="O113" s="1186"/>
      <c r="P113" s="1190"/>
      <c r="Q113" s="1191"/>
      <c r="R113" s="1192"/>
      <c r="S113" s="1184"/>
      <c r="T113" s="1185"/>
      <c r="U113" s="1186"/>
      <c r="V113" s="1786"/>
      <c r="W113" s="1564"/>
      <c r="X113" s="1565"/>
      <c r="Y113" s="1906"/>
      <c r="Z113" s="1907"/>
      <c r="AA113" s="1907"/>
      <c r="AB113" s="1907"/>
      <c r="AC113" s="1907"/>
      <c r="AD113" s="1908"/>
    </row>
    <row r="114" spans="2:30" ht="15" customHeight="1" x14ac:dyDescent="0.25">
      <c r="B114" s="1969" t="str">
        <f>'S2-Development Features'!B119:U119</f>
        <v>Energy Star Certified Windows</v>
      </c>
      <c r="C114" s="1970"/>
      <c r="D114" s="1970"/>
      <c r="E114" s="1970"/>
      <c r="F114" s="1970"/>
      <c r="G114" s="1970"/>
      <c r="H114" s="1970"/>
      <c r="I114" s="1970"/>
      <c r="J114" s="1970"/>
      <c r="K114" s="1970"/>
      <c r="L114" s="1971"/>
      <c r="M114" s="1817">
        <f>'S2-Development Features'!Y119</f>
        <v>2</v>
      </c>
      <c r="N114" s="1211"/>
      <c r="O114" s="1211"/>
      <c r="P114" s="1157">
        <f>'S2-Development Features'!AB119</f>
        <v>0</v>
      </c>
      <c r="Q114" s="1157"/>
      <c r="R114" s="1157"/>
      <c r="S114" s="1369">
        <v>0</v>
      </c>
      <c r="T114" s="1370"/>
      <c r="U114" s="1817"/>
      <c r="V114" s="1818"/>
      <c r="W114" s="1818"/>
      <c r="X114" s="1740"/>
      <c r="Y114" s="1906"/>
      <c r="Z114" s="1907"/>
      <c r="AA114" s="1907"/>
      <c r="AB114" s="1907"/>
      <c r="AC114" s="1907"/>
      <c r="AD114" s="1908"/>
    </row>
    <row r="115" spans="2:30" ht="15" customHeight="1" x14ac:dyDescent="0.25">
      <c r="B115" s="1969" t="str">
        <f>'S2-Development Features'!B120</f>
        <v xml:space="preserve">All Appliances Energy Star Certified </v>
      </c>
      <c r="C115" s="1970"/>
      <c r="D115" s="1970"/>
      <c r="E115" s="1970"/>
      <c r="F115" s="1970"/>
      <c r="G115" s="1970"/>
      <c r="H115" s="1970"/>
      <c r="I115" s="1970"/>
      <c r="J115" s="1970"/>
      <c r="K115" s="1970"/>
      <c r="L115" s="1971"/>
      <c r="M115" s="2046">
        <f>'S2-Development Features'!Y120</f>
        <v>2</v>
      </c>
      <c r="N115" s="1370"/>
      <c r="O115" s="1817"/>
      <c r="P115" s="1631">
        <f>'S2-Development Features'!AB120</f>
        <v>0</v>
      </c>
      <c r="Q115" s="1373"/>
      <c r="R115" s="1205"/>
      <c r="S115" s="1369">
        <v>0</v>
      </c>
      <c r="T115" s="1370"/>
      <c r="U115" s="1817"/>
      <c r="V115" s="1740"/>
      <c r="W115" s="1680"/>
      <c r="X115" s="1681"/>
      <c r="Y115" s="1906"/>
      <c r="Z115" s="1907"/>
      <c r="AA115" s="1907"/>
      <c r="AB115" s="1907"/>
      <c r="AC115" s="1907"/>
      <c r="AD115" s="1908"/>
    </row>
    <row r="116" spans="2:30" ht="15" customHeight="1" x14ac:dyDescent="0.25">
      <c r="B116" s="1969" t="str">
        <f>'S2-Development Features'!B121</f>
        <v>Energy Star Certified HVAC System</v>
      </c>
      <c r="C116" s="1970"/>
      <c r="D116" s="1970"/>
      <c r="E116" s="1970"/>
      <c r="F116" s="1970"/>
      <c r="G116" s="1970"/>
      <c r="H116" s="1970"/>
      <c r="I116" s="1970"/>
      <c r="J116" s="1970"/>
      <c r="K116" s="1970"/>
      <c r="L116" s="1971"/>
      <c r="M116" s="2046">
        <f>'S2-Development Features'!Y121</f>
        <v>2</v>
      </c>
      <c r="N116" s="1370"/>
      <c r="O116" s="1817"/>
      <c r="P116" s="1631">
        <f>'S2-Development Features'!AB121</f>
        <v>0</v>
      </c>
      <c r="Q116" s="1373"/>
      <c r="R116" s="1205"/>
      <c r="S116" s="1369">
        <v>0</v>
      </c>
      <c r="T116" s="1370"/>
      <c r="U116" s="1817"/>
      <c r="V116" s="1659"/>
      <c r="W116" s="1660"/>
      <c r="X116" s="2047"/>
      <c r="Y116" s="1906"/>
      <c r="Z116" s="1907"/>
      <c r="AA116" s="1907"/>
      <c r="AB116" s="1907"/>
      <c r="AC116" s="1907"/>
      <c r="AD116" s="1908"/>
    </row>
    <row r="117" spans="2:30" ht="15" customHeight="1" x14ac:dyDescent="0.25">
      <c r="B117" s="1878" t="str">
        <f>'S2-Development Features'!B122:U122</f>
        <v>Use On-Site Solar Energy to Reduce Residential Utility Costs</v>
      </c>
      <c r="C117" s="1879"/>
      <c r="D117" s="1879"/>
      <c r="E117" s="1879"/>
      <c r="F117" s="1879"/>
      <c r="G117" s="1879"/>
      <c r="H117" s="1879"/>
      <c r="I117" s="1879"/>
      <c r="J117" s="1879"/>
      <c r="K117" s="1879"/>
      <c r="L117" s="1880"/>
      <c r="M117" s="1884">
        <f>'S2-Development Features'!Y122</f>
        <v>2</v>
      </c>
      <c r="N117" s="1182"/>
      <c r="O117" s="1183"/>
      <c r="P117" s="1187">
        <f>'S2-Development Features'!AB122</f>
        <v>0</v>
      </c>
      <c r="Q117" s="1188"/>
      <c r="R117" s="1189"/>
      <c r="S117" s="1181">
        <v>0</v>
      </c>
      <c r="T117" s="1182"/>
      <c r="U117" s="1183"/>
      <c r="V117" s="1788"/>
      <c r="W117" s="1553"/>
      <c r="X117" s="1554"/>
      <c r="Y117" s="1906"/>
      <c r="Z117" s="1907"/>
      <c r="AA117" s="1907"/>
      <c r="AB117" s="1907"/>
      <c r="AC117" s="1907"/>
      <c r="AD117" s="1908"/>
    </row>
    <row r="118" spans="2:30" ht="15" customHeight="1" thickBot="1" x14ac:dyDescent="0.3">
      <c r="B118" s="1982"/>
      <c r="C118" s="1983"/>
      <c r="D118" s="1983"/>
      <c r="E118" s="1983"/>
      <c r="F118" s="1983"/>
      <c r="G118" s="1983"/>
      <c r="H118" s="1983"/>
      <c r="I118" s="1983"/>
      <c r="J118" s="1983"/>
      <c r="K118" s="1983"/>
      <c r="L118" s="1984"/>
      <c r="M118" s="2044"/>
      <c r="N118" s="2012"/>
      <c r="O118" s="1825"/>
      <c r="P118" s="1966"/>
      <c r="Q118" s="1967"/>
      <c r="R118" s="1968"/>
      <c r="S118" s="2011"/>
      <c r="T118" s="2012"/>
      <c r="U118" s="1825"/>
      <c r="V118" s="2045"/>
      <c r="W118" s="1556"/>
      <c r="X118" s="1557"/>
      <c r="Y118" s="1953"/>
      <c r="Z118" s="1954"/>
      <c r="AA118" s="1954"/>
      <c r="AB118" s="1954"/>
      <c r="AC118" s="1954"/>
      <c r="AD118" s="1955"/>
    </row>
    <row r="119" spans="2:30" ht="15" customHeight="1" thickTop="1" thickBot="1" x14ac:dyDescent="0.3">
      <c r="B119" s="1978" t="s">
        <v>200</v>
      </c>
      <c r="C119" s="1979"/>
      <c r="D119" s="1979"/>
      <c r="E119" s="1979"/>
      <c r="F119" s="1979"/>
      <c r="G119" s="1979"/>
      <c r="H119" s="1979"/>
      <c r="I119" s="1979"/>
      <c r="J119" s="1979"/>
      <c r="K119" s="1979"/>
      <c r="L119" s="1980"/>
      <c r="M119" s="1981">
        <f>'S2-Development Features'!Y123</f>
        <v>5</v>
      </c>
      <c r="N119" s="1891"/>
      <c r="O119" s="1892"/>
      <c r="P119" s="1890">
        <f>'S2-Development Features'!AB123</f>
        <v>0</v>
      </c>
      <c r="Q119" s="1891"/>
      <c r="R119" s="1892"/>
      <c r="S119" s="1890">
        <f>IF(SUM(S97:U118)&gt;M119,M119,SUM(S97:U118))</f>
        <v>0</v>
      </c>
      <c r="T119" s="1891"/>
      <c r="U119" s="1892"/>
      <c r="V119" s="1959"/>
      <c r="W119" s="1960"/>
      <c r="X119" s="1961"/>
      <c r="Y119" s="1909"/>
      <c r="Z119" s="1910"/>
      <c r="AA119" s="1910"/>
      <c r="AB119" s="1910"/>
      <c r="AC119" s="1910"/>
      <c r="AD119" s="1911"/>
    </row>
    <row r="120" spans="2:30" ht="15" customHeight="1" x14ac:dyDescent="0.25">
      <c r="B120" s="1819" t="s">
        <v>1375</v>
      </c>
      <c r="C120" s="1820"/>
      <c r="D120" s="1820"/>
      <c r="E120" s="1820"/>
      <c r="F120" s="1820"/>
      <c r="G120" s="1820"/>
      <c r="H120" s="1820"/>
      <c r="I120" s="1820"/>
      <c r="J120" s="1820"/>
      <c r="K120" s="1820"/>
      <c r="L120" s="1820"/>
      <c r="M120" s="1820"/>
      <c r="N120" s="1820"/>
      <c r="O120" s="1820"/>
      <c r="P120" s="1820"/>
      <c r="Q120" s="1820"/>
      <c r="R120" s="1820"/>
      <c r="S120" s="1820"/>
      <c r="T120" s="1820"/>
      <c r="U120" s="1820"/>
      <c r="V120" s="1820"/>
      <c r="W120" s="1820"/>
      <c r="X120" s="1821"/>
      <c r="Y120" s="1811"/>
      <c r="Z120" s="1812"/>
      <c r="AA120" s="1812"/>
      <c r="AB120" s="1812"/>
      <c r="AC120" s="1812"/>
      <c r="AD120" s="1813"/>
    </row>
    <row r="121" spans="2:30" ht="15" customHeight="1" x14ac:dyDescent="0.25">
      <c r="B121" s="1834" t="s">
        <v>1381</v>
      </c>
      <c r="C121" s="1835"/>
      <c r="D121" s="1835"/>
      <c r="E121" s="1835"/>
      <c r="F121" s="1835"/>
      <c r="G121" s="1835"/>
      <c r="H121" s="1835"/>
      <c r="I121" s="1835"/>
      <c r="J121" s="1835"/>
      <c r="K121" s="1835"/>
      <c r="L121" s="1836"/>
      <c r="M121" s="1837">
        <f>'S2-Development Features'!Y129</f>
        <v>1</v>
      </c>
      <c r="N121" s="1185"/>
      <c r="O121" s="1186"/>
      <c r="P121" s="1190">
        <f>'S2-Development Features'!AB129</f>
        <v>0</v>
      </c>
      <c r="Q121" s="1191"/>
      <c r="R121" s="1192"/>
      <c r="S121" s="1184">
        <v>0</v>
      </c>
      <c r="T121" s="1185"/>
      <c r="U121" s="1186"/>
      <c r="V121" s="1838"/>
      <c r="W121" s="1839"/>
      <c r="X121" s="1840"/>
      <c r="Y121" s="1831"/>
      <c r="Z121" s="1832"/>
      <c r="AA121" s="1832"/>
      <c r="AB121" s="1832"/>
      <c r="AC121" s="1832"/>
      <c r="AD121" s="1833"/>
    </row>
    <row r="122" spans="2:30" ht="15" customHeight="1" x14ac:dyDescent="0.25">
      <c r="B122" s="1841" t="s">
        <v>1382</v>
      </c>
      <c r="C122" s="1842"/>
      <c r="D122" s="1842"/>
      <c r="E122" s="1842"/>
      <c r="F122" s="1842"/>
      <c r="G122" s="1842"/>
      <c r="H122" s="1842"/>
      <c r="I122" s="1842"/>
      <c r="J122" s="1842"/>
      <c r="K122" s="1842"/>
      <c r="L122" s="1843"/>
      <c r="M122" s="1844">
        <f>'S2-Development Features'!Y133</f>
        <v>2</v>
      </c>
      <c r="N122" s="1845"/>
      <c r="O122" s="1846"/>
      <c r="P122" s="1631">
        <f>'S2-Development Features'!AB133</f>
        <v>0</v>
      </c>
      <c r="Q122" s="1373"/>
      <c r="R122" s="1205"/>
      <c r="S122" s="1369">
        <v>0</v>
      </c>
      <c r="T122" s="1370"/>
      <c r="U122" s="1817"/>
      <c r="V122" s="1847"/>
      <c r="W122" s="1848"/>
      <c r="X122" s="1849"/>
      <c r="Y122" s="1831"/>
      <c r="Z122" s="1832"/>
      <c r="AA122" s="1832"/>
      <c r="AB122" s="1832"/>
      <c r="AC122" s="1832"/>
      <c r="AD122" s="1833"/>
    </row>
    <row r="123" spans="2:30" ht="15" customHeight="1" thickBot="1" x14ac:dyDescent="0.3">
      <c r="B123" s="1868" t="s">
        <v>1383</v>
      </c>
      <c r="C123" s="1869"/>
      <c r="D123" s="1869"/>
      <c r="E123" s="1869"/>
      <c r="F123" s="1869"/>
      <c r="G123" s="1869"/>
      <c r="H123" s="1869"/>
      <c r="I123" s="1869"/>
      <c r="J123" s="1869"/>
      <c r="K123" s="1869"/>
      <c r="L123" s="1870"/>
      <c r="M123" s="1865">
        <f>'S2-Development Features'!Y134</f>
        <v>3</v>
      </c>
      <c r="N123" s="1866"/>
      <c r="O123" s="1867"/>
      <c r="P123" s="1187">
        <f>'S2-Development Features'!AB134</f>
        <v>0</v>
      </c>
      <c r="Q123" s="1188"/>
      <c r="R123" s="1189"/>
      <c r="S123" s="1181">
        <v>0</v>
      </c>
      <c r="T123" s="1182"/>
      <c r="U123" s="1183"/>
      <c r="V123" s="1850"/>
      <c r="W123" s="1851"/>
      <c r="X123" s="1852"/>
      <c r="Y123" s="1831"/>
      <c r="Z123" s="1832"/>
      <c r="AA123" s="1832"/>
      <c r="AB123" s="1832"/>
      <c r="AC123" s="1832"/>
      <c r="AD123" s="1833"/>
    </row>
    <row r="124" spans="2:30" ht="15" customHeight="1" thickTop="1" thickBot="1" x14ac:dyDescent="0.3">
      <c r="B124" s="1856" t="s">
        <v>200</v>
      </c>
      <c r="C124" s="1857"/>
      <c r="D124" s="1857"/>
      <c r="E124" s="1857"/>
      <c r="F124" s="1857"/>
      <c r="G124" s="1857"/>
      <c r="H124" s="1857"/>
      <c r="I124" s="1857"/>
      <c r="J124" s="1857"/>
      <c r="K124" s="1857"/>
      <c r="L124" s="1858"/>
      <c r="M124" s="1859">
        <f>'S2-Development Features'!Y136</f>
        <v>4</v>
      </c>
      <c r="N124" s="1860"/>
      <c r="O124" s="1861"/>
      <c r="P124" s="1862">
        <f>IF(SUM(P121:R123)&gt;=M124,M124,(SUM(P121:R123)))</f>
        <v>0</v>
      </c>
      <c r="Q124" s="1863"/>
      <c r="R124" s="1864"/>
      <c r="S124" s="1862">
        <f>IF(SUM(S121:U123)&gt;=P124,P124,(SUM(S121:U123)))</f>
        <v>0</v>
      </c>
      <c r="T124" s="1863"/>
      <c r="U124" s="1864"/>
      <c r="V124" s="1853"/>
      <c r="W124" s="1854"/>
      <c r="X124" s="1855"/>
      <c r="Y124" s="1831"/>
      <c r="Z124" s="1832"/>
      <c r="AA124" s="1832"/>
      <c r="AB124" s="1832"/>
      <c r="AC124" s="1832"/>
      <c r="AD124" s="1833"/>
    </row>
    <row r="125" spans="2:30" ht="15" customHeight="1" thickTop="1" thickBot="1" x14ac:dyDescent="0.3">
      <c r="B125" s="1962" t="s">
        <v>104</v>
      </c>
      <c r="C125" s="1963"/>
      <c r="D125" s="1963"/>
      <c r="E125" s="1963"/>
      <c r="F125" s="1963"/>
      <c r="G125" s="1963"/>
      <c r="H125" s="1963"/>
      <c r="I125" s="1963"/>
      <c r="J125" s="1963"/>
      <c r="K125" s="1963"/>
      <c r="L125" s="1964"/>
      <c r="M125" s="1933">
        <f>MIN(30,(SUM(M49,M54,M58,M62,M92,M95,M119,M124)))</f>
        <v>30</v>
      </c>
      <c r="N125" s="1934"/>
      <c r="O125" s="1934"/>
      <c r="P125" s="1934">
        <f>MIN(30,(SUM(P49,P54,P58,P62,P92,P95,P119,P124)))</f>
        <v>0</v>
      </c>
      <c r="Q125" s="1934"/>
      <c r="R125" s="1934"/>
      <c r="S125" s="1935">
        <f>MIN(30,(SUM(S49,S54,S58,S62,S92,S95,S119,S124)))</f>
        <v>0</v>
      </c>
      <c r="T125" s="1936"/>
      <c r="U125" s="1933"/>
      <c r="V125" s="1937"/>
      <c r="W125" s="1938"/>
      <c r="X125" s="1939"/>
      <c r="Y125" s="1814"/>
      <c r="Z125" s="1815"/>
      <c r="AA125" s="1815"/>
      <c r="AB125" s="1815"/>
      <c r="AC125" s="1815"/>
      <c r="AD125" s="1816"/>
    </row>
    <row r="126" spans="2:30" ht="15" customHeight="1" thickBot="1" x14ac:dyDescent="0.3">
      <c r="B126" s="1922" t="str">
        <f>'S3-Readiness'!B2</f>
        <v>S3 - READINESS</v>
      </c>
      <c r="C126" s="1923"/>
      <c r="D126" s="1923"/>
      <c r="E126" s="1923"/>
      <c r="F126" s="1923"/>
      <c r="G126" s="1923"/>
      <c r="H126" s="1923"/>
      <c r="I126" s="1923"/>
      <c r="J126" s="1923"/>
      <c r="K126" s="1923"/>
      <c r="L126" s="1923"/>
      <c r="M126" s="1923"/>
      <c r="N126" s="1923"/>
      <c r="O126" s="1923"/>
      <c r="P126" s="1923"/>
      <c r="Q126" s="1923"/>
      <c r="R126" s="1923"/>
      <c r="S126" s="1923"/>
      <c r="T126" s="1923"/>
      <c r="U126" s="1923"/>
      <c r="V126" s="1923"/>
      <c r="W126" s="1923"/>
      <c r="X126" s="1923"/>
      <c r="Y126" s="1923"/>
      <c r="Z126" s="1923"/>
      <c r="AA126" s="1923"/>
      <c r="AB126" s="1923"/>
      <c r="AC126" s="1923"/>
      <c r="AD126" s="1924"/>
    </row>
    <row r="127" spans="2:30" ht="15" customHeight="1" x14ac:dyDescent="0.25">
      <c r="B127" s="1819" t="str">
        <f>'S3-Readiness'!B4</f>
        <v>A - PREDEVELOPMENT ACTIVITIES</v>
      </c>
      <c r="C127" s="1820"/>
      <c r="D127" s="1820"/>
      <c r="E127" s="1820"/>
      <c r="F127" s="1820"/>
      <c r="G127" s="1820"/>
      <c r="H127" s="1820"/>
      <c r="I127" s="1820"/>
      <c r="J127" s="1820"/>
      <c r="K127" s="1820"/>
      <c r="L127" s="1820"/>
      <c r="M127" s="1820"/>
      <c r="N127" s="1820"/>
      <c r="O127" s="1820"/>
      <c r="P127" s="1820"/>
      <c r="Q127" s="1820"/>
      <c r="R127" s="1820"/>
      <c r="S127" s="1820"/>
      <c r="T127" s="1820"/>
      <c r="U127" s="1820"/>
      <c r="V127" s="1820"/>
      <c r="W127" s="1820"/>
      <c r="X127" s="1821"/>
      <c r="Y127" s="1903"/>
      <c r="Z127" s="1904"/>
      <c r="AA127" s="1904"/>
      <c r="AB127" s="1904"/>
      <c r="AC127" s="1904"/>
      <c r="AD127" s="1905"/>
    </row>
    <row r="128" spans="2:30" ht="15" customHeight="1" x14ac:dyDescent="0.25">
      <c r="B128" s="1969" t="str">
        <f>'S3-Readiness'!B34</f>
        <v>Asbestos Testing</v>
      </c>
      <c r="C128" s="1970"/>
      <c r="D128" s="1970"/>
      <c r="E128" s="1970"/>
      <c r="F128" s="1970"/>
      <c r="G128" s="1970"/>
      <c r="H128" s="1970"/>
      <c r="I128" s="1970"/>
      <c r="J128" s="1970"/>
      <c r="K128" s="1970"/>
      <c r="L128" s="1971"/>
      <c r="M128" s="1817">
        <f>'S3-Readiness'!Y34</f>
        <v>1</v>
      </c>
      <c r="N128" s="1211"/>
      <c r="O128" s="1211"/>
      <c r="P128" s="1157">
        <f>'S3-Readiness'!AB34</f>
        <v>0</v>
      </c>
      <c r="Q128" s="1157"/>
      <c r="R128" s="1157"/>
      <c r="S128" s="1369">
        <v>0</v>
      </c>
      <c r="T128" s="1370"/>
      <c r="U128" s="1817"/>
      <c r="V128" s="1157" t="str">
        <f>IF('S3-Readiness'!S34="YES",IF('S3-Readiness'!V34="YES","YES","NO"),"N/A")</f>
        <v>N/A</v>
      </c>
      <c r="W128" s="1157"/>
      <c r="X128" s="1631"/>
      <c r="Y128" s="1906"/>
      <c r="Z128" s="1907"/>
      <c r="AA128" s="1907"/>
      <c r="AB128" s="1907"/>
      <c r="AC128" s="1907"/>
      <c r="AD128" s="1908"/>
    </row>
    <row r="129" spans="2:30" ht="15" customHeight="1" x14ac:dyDescent="0.25">
      <c r="B129" s="1969" t="str">
        <f>'S3-Readiness'!B35</f>
        <v>Appraisal</v>
      </c>
      <c r="C129" s="1970"/>
      <c r="D129" s="1970"/>
      <c r="E129" s="1970"/>
      <c r="F129" s="1970"/>
      <c r="G129" s="1970"/>
      <c r="H129" s="1970"/>
      <c r="I129" s="1970"/>
      <c r="J129" s="1970"/>
      <c r="K129" s="1970"/>
      <c r="L129" s="1971"/>
      <c r="M129" s="1817">
        <f>'S3-Readiness'!Y35</f>
        <v>1</v>
      </c>
      <c r="N129" s="1211"/>
      <c r="O129" s="1211"/>
      <c r="P129" s="1157">
        <f>'S3-Readiness'!AB35</f>
        <v>0</v>
      </c>
      <c r="Q129" s="1157"/>
      <c r="R129" s="1157"/>
      <c r="S129" s="1369">
        <v>0</v>
      </c>
      <c r="T129" s="1370"/>
      <c r="U129" s="1817"/>
      <c r="V129" s="1157" t="str">
        <f>IF('S3-Readiness'!S35="YES",IF('S3-Readiness'!V35="YES","YES","NO"),"N/A")</f>
        <v>N/A</v>
      </c>
      <c r="W129" s="1157"/>
      <c r="X129" s="1631"/>
      <c r="Y129" s="1906"/>
      <c r="Z129" s="1907"/>
      <c r="AA129" s="1907"/>
      <c r="AB129" s="1907"/>
      <c r="AC129" s="1907"/>
      <c r="AD129" s="1908"/>
    </row>
    <row r="130" spans="2:30" ht="15" customHeight="1" x14ac:dyDescent="0.25">
      <c r="B130" s="1969" t="str">
        <f>'S3-Readiness'!B36</f>
        <v>Property Survey</v>
      </c>
      <c r="C130" s="1970"/>
      <c r="D130" s="1970"/>
      <c r="E130" s="1970"/>
      <c r="F130" s="1970"/>
      <c r="G130" s="1970"/>
      <c r="H130" s="1970"/>
      <c r="I130" s="1970"/>
      <c r="J130" s="1970"/>
      <c r="K130" s="1970"/>
      <c r="L130" s="1971"/>
      <c r="M130" s="1817">
        <f>'S3-Readiness'!Y36</f>
        <v>1</v>
      </c>
      <c r="N130" s="1211"/>
      <c r="O130" s="1211"/>
      <c r="P130" s="1157">
        <f>'S3-Readiness'!AB36</f>
        <v>0</v>
      </c>
      <c r="Q130" s="1157"/>
      <c r="R130" s="1157"/>
      <c r="S130" s="1369">
        <v>0</v>
      </c>
      <c r="T130" s="1370"/>
      <c r="U130" s="1817"/>
      <c r="V130" s="1157" t="str">
        <f>IF('S3-Readiness'!S36="YES",IF('S3-Readiness'!V36="YES","YES","NO"),"N/A")</f>
        <v>N/A</v>
      </c>
      <c r="W130" s="1157"/>
      <c r="X130" s="1631"/>
      <c r="Y130" s="1906"/>
      <c r="Z130" s="1907"/>
      <c r="AA130" s="1907"/>
      <c r="AB130" s="1907"/>
      <c r="AC130" s="1907"/>
      <c r="AD130" s="1908"/>
    </row>
    <row r="131" spans="2:30" ht="15" customHeight="1" x14ac:dyDescent="0.25">
      <c r="B131" s="1972" t="str">
        <f>'S3-Readiness'!B37</f>
        <v>Capital Needs Assessment/Structural Needs</v>
      </c>
      <c r="C131" s="1973"/>
      <c r="D131" s="1973"/>
      <c r="E131" s="1973"/>
      <c r="F131" s="1973"/>
      <c r="G131" s="1973"/>
      <c r="H131" s="1973"/>
      <c r="I131" s="1973"/>
      <c r="J131" s="1973"/>
      <c r="K131" s="1973"/>
      <c r="L131" s="1974"/>
      <c r="M131" s="1817">
        <f>'S3-Readiness'!Y37</f>
        <v>1</v>
      </c>
      <c r="N131" s="1211"/>
      <c r="O131" s="1211"/>
      <c r="P131" s="1157">
        <f>'S3-Readiness'!AB37</f>
        <v>0</v>
      </c>
      <c r="Q131" s="1157"/>
      <c r="R131" s="1157"/>
      <c r="S131" s="1369">
        <v>0</v>
      </c>
      <c r="T131" s="1370"/>
      <c r="U131" s="1817"/>
      <c r="V131" s="1157" t="str">
        <f>IF('S3-Readiness'!S37="YES",IF('S3-Readiness'!V37="YES","YES","NO"),"N/A")</f>
        <v>N/A</v>
      </c>
      <c r="W131" s="1157"/>
      <c r="X131" s="1206"/>
      <c r="Y131" s="1906"/>
      <c r="Z131" s="1907"/>
      <c r="AA131" s="1907"/>
      <c r="AB131" s="1907"/>
      <c r="AC131" s="1907"/>
      <c r="AD131" s="1908"/>
    </row>
    <row r="132" spans="2:30" ht="15" customHeight="1" thickBot="1" x14ac:dyDescent="0.3">
      <c r="B132" s="1969" t="str">
        <f>'S3-Readiness'!B38</f>
        <v>CHDO Predevelopment Loan</v>
      </c>
      <c r="C132" s="1970"/>
      <c r="D132" s="1970"/>
      <c r="E132" s="1970"/>
      <c r="F132" s="1970"/>
      <c r="G132" s="1970"/>
      <c r="H132" s="1970"/>
      <c r="I132" s="1970"/>
      <c r="J132" s="1970"/>
      <c r="K132" s="1970"/>
      <c r="L132" s="1971"/>
      <c r="M132" s="1817">
        <f>'S3-Readiness'!Y38</f>
        <v>2</v>
      </c>
      <c r="N132" s="1211"/>
      <c r="O132" s="1211"/>
      <c r="P132" s="1157">
        <f>'S3-Readiness'!AB38</f>
        <v>0</v>
      </c>
      <c r="Q132" s="1157"/>
      <c r="R132" s="1157"/>
      <c r="S132" s="1369">
        <v>0</v>
      </c>
      <c r="T132" s="1370"/>
      <c r="U132" s="1817"/>
      <c r="V132" s="1157" t="str">
        <f>IF('S3-Readiness'!S38="YES",IF('S3-Readiness'!V38="YES","YES","NO"),"N/A")</f>
        <v>N/A</v>
      </c>
      <c r="W132" s="1157"/>
      <c r="X132" s="1206"/>
      <c r="Y132" s="1953"/>
      <c r="Z132" s="1954"/>
      <c r="AA132" s="1954"/>
      <c r="AB132" s="1954"/>
      <c r="AC132" s="1954"/>
      <c r="AD132" s="1955"/>
    </row>
    <row r="133" spans="2:30" ht="15" customHeight="1" thickTop="1" thickBot="1" x14ac:dyDescent="0.3">
      <c r="B133" s="1871" t="s">
        <v>200</v>
      </c>
      <c r="C133" s="1872"/>
      <c r="D133" s="1872"/>
      <c r="E133" s="1872"/>
      <c r="F133" s="1872"/>
      <c r="G133" s="1872"/>
      <c r="H133" s="1872"/>
      <c r="I133" s="1872"/>
      <c r="J133" s="1872"/>
      <c r="K133" s="1872"/>
      <c r="L133" s="1873"/>
      <c r="M133" s="1874">
        <f>'S3-Readiness'!Y39</f>
        <v>5</v>
      </c>
      <c r="N133" s="917"/>
      <c r="O133" s="917"/>
      <c r="P133" s="917">
        <f>'S3-Readiness'!AB39</f>
        <v>0</v>
      </c>
      <c r="Q133" s="917"/>
      <c r="R133" s="917"/>
      <c r="S133" s="1890">
        <f>IF(SUM(S128:U132)&gt;M133,M133,SUM(S128:U132))</f>
        <v>0</v>
      </c>
      <c r="T133" s="1891"/>
      <c r="U133" s="1892"/>
      <c r="V133" s="1829"/>
      <c r="W133" s="1829"/>
      <c r="X133" s="1830"/>
      <c r="Y133" s="1909"/>
      <c r="Z133" s="1910"/>
      <c r="AA133" s="1910"/>
      <c r="AB133" s="1910"/>
      <c r="AC133" s="1910"/>
      <c r="AD133" s="1911"/>
    </row>
    <row r="134" spans="2:30" ht="15" customHeight="1" x14ac:dyDescent="0.25">
      <c r="B134" s="1819" t="str">
        <f>'S3-Readiness'!B41</f>
        <v>B - COMPREHENSIVE COMMUNITY PLAN</v>
      </c>
      <c r="C134" s="1820"/>
      <c r="D134" s="1820"/>
      <c r="E134" s="1820"/>
      <c r="F134" s="1820"/>
      <c r="G134" s="1820"/>
      <c r="H134" s="1820"/>
      <c r="I134" s="1820"/>
      <c r="J134" s="1820"/>
      <c r="K134" s="1820"/>
      <c r="L134" s="1820"/>
      <c r="M134" s="1820"/>
      <c r="N134" s="1820"/>
      <c r="O134" s="1820"/>
      <c r="P134" s="1820"/>
      <c r="Q134" s="1820"/>
      <c r="R134" s="1820"/>
      <c r="S134" s="1820"/>
      <c r="T134" s="1820"/>
      <c r="U134" s="1820"/>
      <c r="V134" s="1820"/>
      <c r="W134" s="1820"/>
      <c r="X134" s="1821"/>
      <c r="Y134" s="1811"/>
      <c r="Z134" s="1812"/>
      <c r="AA134" s="1812"/>
      <c r="AB134" s="1812"/>
      <c r="AC134" s="1812"/>
      <c r="AD134" s="1813"/>
    </row>
    <row r="135" spans="2:30" ht="15" customHeight="1" thickBot="1" x14ac:dyDescent="0.3">
      <c r="B135" s="1822" t="s">
        <v>1470</v>
      </c>
      <c r="C135" s="1823"/>
      <c r="D135" s="1823"/>
      <c r="E135" s="1823"/>
      <c r="F135" s="1823"/>
      <c r="G135" s="1823"/>
      <c r="H135" s="1823"/>
      <c r="I135" s="1823"/>
      <c r="J135" s="1823"/>
      <c r="K135" s="1823"/>
      <c r="L135" s="1824"/>
      <c r="M135" s="1825">
        <f>'S3-Readiness'!Y45</f>
        <v>2</v>
      </c>
      <c r="N135" s="1826"/>
      <c r="O135" s="1826"/>
      <c r="P135" s="1827">
        <f>'S3-Readiness'!AB45</f>
        <v>0</v>
      </c>
      <c r="Q135" s="1827"/>
      <c r="R135" s="1827"/>
      <c r="S135" s="1228">
        <v>0</v>
      </c>
      <c r="T135" s="1229"/>
      <c r="U135" s="1828"/>
      <c r="V135" s="1829"/>
      <c r="W135" s="1829"/>
      <c r="X135" s="1830"/>
      <c r="Y135" s="1814"/>
      <c r="Z135" s="1815"/>
      <c r="AA135" s="1815"/>
      <c r="AB135" s="1815"/>
      <c r="AC135" s="1815"/>
      <c r="AD135" s="1816"/>
    </row>
    <row r="136" spans="2:30" ht="15" customHeight="1" thickTop="1" x14ac:dyDescent="0.25">
      <c r="B136" s="1819" t="str">
        <f>'S3-Readiness'!B47</f>
        <v xml:space="preserve">C - CONTRACTOR SOLICITATION &amp; DEVELOPMENT TEAM PARTICIPATION </v>
      </c>
      <c r="C136" s="1820"/>
      <c r="D136" s="1820"/>
      <c r="E136" s="1820"/>
      <c r="F136" s="1820"/>
      <c r="G136" s="1820"/>
      <c r="H136" s="1820"/>
      <c r="I136" s="1820"/>
      <c r="J136" s="1820"/>
      <c r="K136" s="1820"/>
      <c r="L136" s="1820"/>
      <c r="M136" s="1820"/>
      <c r="N136" s="1820"/>
      <c r="O136" s="1820"/>
      <c r="P136" s="1820"/>
      <c r="Q136" s="1820"/>
      <c r="R136" s="1820"/>
      <c r="S136" s="1820"/>
      <c r="T136" s="1820"/>
      <c r="U136" s="1820"/>
      <c r="V136" s="1820"/>
      <c r="W136" s="1820"/>
      <c r="X136" s="1821"/>
      <c r="Y136" s="1903"/>
      <c r="Z136" s="1904"/>
      <c r="AA136" s="1904"/>
      <c r="AB136" s="1904"/>
      <c r="AC136" s="1904"/>
      <c r="AD136" s="1905"/>
    </row>
    <row r="137" spans="2:30" ht="15" customHeight="1" x14ac:dyDescent="0.25">
      <c r="B137" s="2049" t="s">
        <v>1112</v>
      </c>
      <c r="C137" s="2050"/>
      <c r="D137" s="2050"/>
      <c r="E137" s="2050"/>
      <c r="F137" s="2050"/>
      <c r="G137" s="2050"/>
      <c r="H137" s="2050"/>
      <c r="I137" s="2050"/>
      <c r="J137" s="2050"/>
      <c r="K137" s="2050"/>
      <c r="L137" s="2051"/>
      <c r="M137" s="1183">
        <f>'S3-Readiness'!Y60</f>
        <v>1</v>
      </c>
      <c r="N137" s="2037"/>
      <c r="O137" s="2037"/>
      <c r="P137" s="1252">
        <f>'S3-Readiness'!AB60</f>
        <v>0</v>
      </c>
      <c r="Q137" s="1252"/>
      <c r="R137" s="1252"/>
      <c r="S137" s="1181">
        <v>0</v>
      </c>
      <c r="T137" s="1182"/>
      <c r="U137" s="1183"/>
      <c r="V137" s="2038"/>
      <c r="W137" s="2038"/>
      <c r="X137" s="2039"/>
      <c r="Y137" s="1906"/>
      <c r="Z137" s="1907"/>
      <c r="AA137" s="1907"/>
      <c r="AB137" s="1907"/>
      <c r="AC137" s="1907"/>
      <c r="AD137" s="1908"/>
    </row>
    <row r="138" spans="2:30" ht="15" customHeight="1" x14ac:dyDescent="0.25">
      <c r="B138" s="1465" t="s">
        <v>1406</v>
      </c>
      <c r="C138" s="1466"/>
      <c r="D138" s="1466"/>
      <c r="E138" s="1466"/>
      <c r="F138" s="1466"/>
      <c r="G138" s="1466"/>
      <c r="H138" s="1466"/>
      <c r="I138" s="1466"/>
      <c r="J138" s="1466"/>
      <c r="K138" s="1466"/>
      <c r="L138" s="1467"/>
      <c r="M138" s="2046">
        <f>'S3-Readiness'!Y70</f>
        <v>2</v>
      </c>
      <c r="N138" s="1370"/>
      <c r="O138" s="1817"/>
      <c r="P138" s="1631">
        <f>'S3-Readiness'!AB70</f>
        <v>0</v>
      </c>
      <c r="Q138" s="1373"/>
      <c r="R138" s="1205"/>
      <c r="S138" s="1369">
        <v>0</v>
      </c>
      <c r="T138" s="1370"/>
      <c r="U138" s="1817"/>
      <c r="V138" s="1740"/>
      <c r="W138" s="1680"/>
      <c r="X138" s="1681"/>
      <c r="Y138" s="1953"/>
      <c r="Z138" s="1954"/>
      <c r="AA138" s="1954"/>
      <c r="AB138" s="1954"/>
      <c r="AC138" s="1954"/>
      <c r="AD138" s="1955"/>
    </row>
    <row r="139" spans="2:30" ht="15" customHeight="1" thickBot="1" x14ac:dyDescent="0.3">
      <c r="B139" s="1871" t="s">
        <v>200</v>
      </c>
      <c r="C139" s="1872"/>
      <c r="D139" s="1872"/>
      <c r="E139" s="1872"/>
      <c r="F139" s="1872"/>
      <c r="G139" s="1872"/>
      <c r="H139" s="1872"/>
      <c r="I139" s="1872"/>
      <c r="J139" s="1872"/>
      <c r="K139" s="1872"/>
      <c r="L139" s="1873"/>
      <c r="M139" s="1874">
        <f>'S3-Readiness'!AD47</f>
        <v>3</v>
      </c>
      <c r="N139" s="917"/>
      <c r="O139" s="917"/>
      <c r="P139" s="917">
        <f>'S3-Readiness'!AB60+'S3-Readiness'!AB70</f>
        <v>0</v>
      </c>
      <c r="Q139" s="917"/>
      <c r="R139" s="917"/>
      <c r="S139" s="1921">
        <f>SUM(S137:U138)</f>
        <v>0</v>
      </c>
      <c r="T139" s="2048"/>
      <c r="U139" s="1874"/>
      <c r="V139" s="917" t="str">
        <f>IF(P139&gt;0,"YES","N/A")</f>
        <v>N/A</v>
      </c>
      <c r="W139" s="917"/>
      <c r="X139" s="1921"/>
      <c r="Y139" s="1909"/>
      <c r="Z139" s="1910"/>
      <c r="AA139" s="1910"/>
      <c r="AB139" s="1910"/>
      <c r="AC139" s="1910"/>
      <c r="AD139" s="1911"/>
    </row>
    <row r="140" spans="2:30" ht="15" customHeight="1" thickBot="1" x14ac:dyDescent="0.3">
      <c r="B140" s="2052" t="s">
        <v>104</v>
      </c>
      <c r="C140" s="2053"/>
      <c r="D140" s="2053"/>
      <c r="E140" s="2053"/>
      <c r="F140" s="2053"/>
      <c r="G140" s="2053"/>
      <c r="H140" s="2053"/>
      <c r="I140" s="2053"/>
      <c r="J140" s="2053"/>
      <c r="K140" s="2053"/>
      <c r="L140" s="2054"/>
      <c r="M140" s="1896">
        <f>SUM(M133,M135,M139)</f>
        <v>10</v>
      </c>
      <c r="N140" s="1897"/>
      <c r="O140" s="1897"/>
      <c r="P140" s="1897">
        <f>SUM(P133,P135,P139)</f>
        <v>0</v>
      </c>
      <c r="Q140" s="1897"/>
      <c r="R140" s="1897"/>
      <c r="S140" s="1898">
        <f>SUM(S133,S135,S139)</f>
        <v>0</v>
      </c>
      <c r="T140" s="1899"/>
      <c r="U140" s="1900"/>
      <c r="V140" s="1901"/>
      <c r="W140" s="1901"/>
      <c r="X140" s="1902"/>
      <c r="Y140" s="1915"/>
      <c r="Z140" s="1916"/>
      <c r="AA140" s="1916"/>
      <c r="AB140" s="1916"/>
      <c r="AC140" s="1916"/>
      <c r="AD140" s="1917"/>
    </row>
    <row r="141" spans="2:30" ht="15" customHeight="1" thickBot="1" x14ac:dyDescent="0.3">
      <c r="B141" s="1922" t="str">
        <f>'S4-Capacity'!B2</f>
        <v>S4 - CAPACITY</v>
      </c>
      <c r="C141" s="1923"/>
      <c r="D141" s="1923"/>
      <c r="E141" s="1923"/>
      <c r="F141" s="1923"/>
      <c r="G141" s="1923"/>
      <c r="H141" s="1923"/>
      <c r="I141" s="1923"/>
      <c r="J141" s="1923"/>
      <c r="K141" s="1923"/>
      <c r="L141" s="1923"/>
      <c r="M141" s="1923"/>
      <c r="N141" s="1923"/>
      <c r="O141" s="1923"/>
      <c r="P141" s="1923"/>
      <c r="Q141" s="1923"/>
      <c r="R141" s="1923"/>
      <c r="S141" s="1923"/>
      <c r="T141" s="1923"/>
      <c r="U141" s="1923"/>
      <c r="V141" s="1923"/>
      <c r="W141" s="1923"/>
      <c r="X141" s="1923"/>
      <c r="Y141" s="1923"/>
      <c r="Z141" s="1923"/>
      <c r="AA141" s="1923"/>
      <c r="AB141" s="1923"/>
      <c r="AC141" s="1923"/>
      <c r="AD141" s="1924"/>
    </row>
    <row r="142" spans="2:30" ht="15" customHeight="1" x14ac:dyDescent="0.25">
      <c r="B142" s="1819" t="str">
        <f>'S4-Capacity'!B8</f>
        <v>A - CERTIFICATIONS</v>
      </c>
      <c r="C142" s="1820"/>
      <c r="D142" s="1820"/>
      <c r="E142" s="1820"/>
      <c r="F142" s="1820"/>
      <c r="G142" s="1820"/>
      <c r="H142" s="1820"/>
      <c r="I142" s="1820"/>
      <c r="J142" s="1820"/>
      <c r="K142" s="1820"/>
      <c r="L142" s="1820"/>
      <c r="M142" s="1820"/>
      <c r="N142" s="1820"/>
      <c r="O142" s="1820"/>
      <c r="P142" s="1820"/>
      <c r="Q142" s="1820"/>
      <c r="R142" s="1820"/>
      <c r="S142" s="1820"/>
      <c r="T142" s="1820"/>
      <c r="U142" s="1820"/>
      <c r="V142" s="1820"/>
      <c r="W142" s="1820"/>
      <c r="X142" s="1821"/>
      <c r="Y142" s="1903"/>
      <c r="Z142" s="1904"/>
      <c r="AA142" s="1904"/>
      <c r="AB142" s="1904"/>
      <c r="AC142" s="1904"/>
      <c r="AD142" s="1905"/>
    </row>
    <row r="143" spans="2:30" ht="15" customHeight="1" x14ac:dyDescent="0.25">
      <c r="B143" s="1878" t="str">
        <f>IF('S4-Capacity'!B14&lt;&gt;"",'S4-Capacity'!B14,"N/A")</f>
        <v>N/A</v>
      </c>
      <c r="C143" s="1879"/>
      <c r="D143" s="1879"/>
      <c r="E143" s="1879"/>
      <c r="F143" s="1879"/>
      <c r="G143" s="1879"/>
      <c r="H143" s="1879"/>
      <c r="I143" s="1879"/>
      <c r="J143" s="1879"/>
      <c r="K143" s="1879"/>
      <c r="L143" s="1880"/>
      <c r="M143" s="1884">
        <f>'S4-Capacity'!Y14</f>
        <v>2</v>
      </c>
      <c r="N143" s="1182"/>
      <c r="O143" s="1183"/>
      <c r="P143" s="1187">
        <f>'S4-Capacity'!AB14</f>
        <v>0</v>
      </c>
      <c r="Q143" s="1188"/>
      <c r="R143" s="1189"/>
      <c r="S143" s="1181">
        <v>0</v>
      </c>
      <c r="T143" s="1182"/>
      <c r="U143" s="1183"/>
      <c r="V143" s="1788"/>
      <c r="W143" s="1553"/>
      <c r="X143" s="1554"/>
      <c r="Y143" s="1906"/>
      <c r="Z143" s="1907"/>
      <c r="AA143" s="1907"/>
      <c r="AB143" s="1907"/>
      <c r="AC143" s="1907"/>
      <c r="AD143" s="1908"/>
    </row>
    <row r="144" spans="2:30" ht="15" customHeight="1" x14ac:dyDescent="0.25">
      <c r="B144" s="1881"/>
      <c r="C144" s="1882"/>
      <c r="D144" s="1882"/>
      <c r="E144" s="1882"/>
      <c r="F144" s="1882"/>
      <c r="G144" s="1882"/>
      <c r="H144" s="1882"/>
      <c r="I144" s="1882"/>
      <c r="J144" s="1882"/>
      <c r="K144" s="1882"/>
      <c r="L144" s="1883"/>
      <c r="M144" s="1837"/>
      <c r="N144" s="1185"/>
      <c r="O144" s="1186"/>
      <c r="P144" s="1190"/>
      <c r="Q144" s="1191"/>
      <c r="R144" s="1192"/>
      <c r="S144" s="1184"/>
      <c r="T144" s="1185"/>
      <c r="U144" s="1186"/>
      <c r="V144" s="1786"/>
      <c r="W144" s="1564"/>
      <c r="X144" s="1565"/>
      <c r="Y144" s="1906"/>
      <c r="Z144" s="1907"/>
      <c r="AA144" s="1907"/>
      <c r="AB144" s="1907"/>
      <c r="AC144" s="1907"/>
      <c r="AD144" s="1908"/>
    </row>
    <row r="145" spans="2:30" ht="15" customHeight="1" x14ac:dyDescent="0.25">
      <c r="B145" s="1878" t="str">
        <f>IF('S4-Capacity'!B16&lt;&gt;"",'S4-Capacity'!B16,"N/A")</f>
        <v>N/A</v>
      </c>
      <c r="C145" s="1879"/>
      <c r="D145" s="1879"/>
      <c r="E145" s="1879"/>
      <c r="F145" s="1879"/>
      <c r="G145" s="1879"/>
      <c r="H145" s="1879"/>
      <c r="I145" s="1879"/>
      <c r="J145" s="1879"/>
      <c r="K145" s="1879"/>
      <c r="L145" s="1880"/>
      <c r="M145" s="1884">
        <f>'S4-Capacity'!Y16</f>
        <v>1</v>
      </c>
      <c r="N145" s="1182"/>
      <c r="O145" s="1183"/>
      <c r="P145" s="1187">
        <f>'S4-Capacity'!AB16</f>
        <v>0</v>
      </c>
      <c r="Q145" s="1188"/>
      <c r="R145" s="1189"/>
      <c r="S145" s="1181">
        <v>0</v>
      </c>
      <c r="T145" s="1182"/>
      <c r="U145" s="1183"/>
      <c r="V145" s="1788"/>
      <c r="W145" s="1553"/>
      <c r="X145" s="1554"/>
      <c r="Y145" s="1906"/>
      <c r="Z145" s="1907"/>
      <c r="AA145" s="1907"/>
      <c r="AB145" s="1907"/>
      <c r="AC145" s="1907"/>
      <c r="AD145" s="1908"/>
    </row>
    <row r="146" spans="2:30" ht="15" customHeight="1" thickBot="1" x14ac:dyDescent="0.3">
      <c r="B146" s="1982"/>
      <c r="C146" s="1983"/>
      <c r="D146" s="1983"/>
      <c r="E146" s="1983"/>
      <c r="F146" s="1983"/>
      <c r="G146" s="1983"/>
      <c r="H146" s="1983"/>
      <c r="I146" s="1983"/>
      <c r="J146" s="1983"/>
      <c r="K146" s="1983"/>
      <c r="L146" s="1984"/>
      <c r="M146" s="2044"/>
      <c r="N146" s="2012"/>
      <c r="O146" s="1825"/>
      <c r="P146" s="1966"/>
      <c r="Q146" s="1967"/>
      <c r="R146" s="1968"/>
      <c r="S146" s="2011"/>
      <c r="T146" s="2012"/>
      <c r="U146" s="1825"/>
      <c r="V146" s="2045"/>
      <c r="W146" s="1556"/>
      <c r="X146" s="1557"/>
      <c r="Y146" s="1953"/>
      <c r="Z146" s="1954"/>
      <c r="AA146" s="1954"/>
      <c r="AB146" s="1954"/>
      <c r="AC146" s="1954"/>
      <c r="AD146" s="1955"/>
    </row>
    <row r="147" spans="2:30" ht="15" customHeight="1" thickTop="1" thickBot="1" x14ac:dyDescent="0.3">
      <c r="B147" s="1871" t="s">
        <v>200</v>
      </c>
      <c r="C147" s="1872"/>
      <c r="D147" s="1872"/>
      <c r="E147" s="1872"/>
      <c r="F147" s="1872"/>
      <c r="G147" s="1872"/>
      <c r="H147" s="1872"/>
      <c r="I147" s="1872"/>
      <c r="J147" s="1872"/>
      <c r="K147" s="1872"/>
      <c r="L147" s="1873"/>
      <c r="M147" s="1874">
        <f>'S4-Capacity'!Y18</f>
        <v>3</v>
      </c>
      <c r="N147" s="917"/>
      <c r="O147" s="917"/>
      <c r="P147" s="917">
        <f>'S4-Capacity'!AB18</f>
        <v>0</v>
      </c>
      <c r="Q147" s="917"/>
      <c r="R147" s="917"/>
      <c r="S147" s="1890">
        <f>SUM(S143:U145)</f>
        <v>0</v>
      </c>
      <c r="T147" s="1891"/>
      <c r="U147" s="1892"/>
      <c r="V147" s="917" t="str">
        <f>IF(P147&gt;0,"YES","N/A")</f>
        <v>N/A</v>
      </c>
      <c r="W147" s="917"/>
      <c r="X147" s="1921"/>
      <c r="Y147" s="1909"/>
      <c r="Z147" s="1910"/>
      <c r="AA147" s="1910"/>
      <c r="AB147" s="1910"/>
      <c r="AC147" s="1910"/>
      <c r="AD147" s="1911"/>
    </row>
    <row r="148" spans="2:30" ht="15" customHeight="1" x14ac:dyDescent="0.25">
      <c r="B148" s="1819" t="str">
        <f>'S4-Capacity'!B20</f>
        <v>B - AWARD PERFORMANCE OF APPLICANT / ADMINISTRATOR</v>
      </c>
      <c r="C148" s="1820"/>
      <c r="D148" s="1820"/>
      <c r="E148" s="1820"/>
      <c r="F148" s="1820"/>
      <c r="G148" s="1820"/>
      <c r="H148" s="1820"/>
      <c r="I148" s="1820"/>
      <c r="J148" s="1820"/>
      <c r="K148" s="1820"/>
      <c r="L148" s="1820"/>
      <c r="M148" s="1820"/>
      <c r="N148" s="1820"/>
      <c r="O148" s="1820"/>
      <c r="P148" s="1820"/>
      <c r="Q148" s="1820"/>
      <c r="R148" s="1820"/>
      <c r="S148" s="1820"/>
      <c r="T148" s="1820"/>
      <c r="U148" s="1820"/>
      <c r="V148" s="1820"/>
      <c r="W148" s="1820"/>
      <c r="X148" s="1821"/>
      <c r="Y148" s="1903"/>
      <c r="Z148" s="1904"/>
      <c r="AA148" s="1904"/>
      <c r="AB148" s="1904"/>
      <c r="AC148" s="1904"/>
      <c r="AD148" s="1905"/>
    </row>
    <row r="149" spans="2:30" ht="15" customHeight="1" thickBot="1" x14ac:dyDescent="0.3">
      <c r="B149" s="2013" t="s">
        <v>1390</v>
      </c>
      <c r="C149" s="2014"/>
      <c r="D149" s="2014"/>
      <c r="E149" s="2014"/>
      <c r="F149" s="2014"/>
      <c r="G149" s="2014"/>
      <c r="H149" s="2014"/>
      <c r="I149" s="2014"/>
      <c r="J149" s="2014"/>
      <c r="K149" s="2014"/>
      <c r="L149" s="2015"/>
      <c r="M149" s="1828">
        <f>'S4-Capacity'!AD20</f>
        <v>5</v>
      </c>
      <c r="N149" s="1335"/>
      <c r="O149" s="1335"/>
      <c r="P149" s="1158">
        <f>'S4-Capacity'!AB30</f>
        <v>0</v>
      </c>
      <c r="Q149" s="1158"/>
      <c r="R149" s="1158"/>
      <c r="S149" s="1228">
        <v>0</v>
      </c>
      <c r="T149" s="1229"/>
      <c r="U149" s="1828"/>
      <c r="V149" s="1751"/>
      <c r="W149" s="1668"/>
      <c r="X149" s="1669"/>
      <c r="Y149" s="1906"/>
      <c r="Z149" s="1907"/>
      <c r="AA149" s="1907"/>
      <c r="AB149" s="1907"/>
      <c r="AC149" s="1907"/>
      <c r="AD149" s="1908"/>
    </row>
    <row r="150" spans="2:30" ht="15" customHeight="1" thickTop="1" thickBot="1" x14ac:dyDescent="0.3">
      <c r="B150" s="1887" t="s">
        <v>200</v>
      </c>
      <c r="C150" s="1888"/>
      <c r="D150" s="1888"/>
      <c r="E150" s="1888"/>
      <c r="F150" s="1888"/>
      <c r="G150" s="1888"/>
      <c r="H150" s="1888"/>
      <c r="I150" s="1888"/>
      <c r="J150" s="1888"/>
      <c r="K150" s="1888"/>
      <c r="L150" s="1889"/>
      <c r="M150" s="1874">
        <f>'S4-Capacity'!Y30</f>
        <v>5</v>
      </c>
      <c r="N150" s="917"/>
      <c r="O150" s="917"/>
      <c r="P150" s="917">
        <f>'S4-Capacity'!AB30</f>
        <v>0</v>
      </c>
      <c r="Q150" s="917"/>
      <c r="R150" s="917"/>
      <c r="S150" s="1921">
        <f>MIN(M150,SUM(S149:U149))</f>
        <v>0</v>
      </c>
      <c r="T150" s="2048"/>
      <c r="U150" s="1874"/>
      <c r="V150" s="1829"/>
      <c r="W150" s="1829"/>
      <c r="X150" s="1830"/>
      <c r="Y150" s="1909"/>
      <c r="Z150" s="1910"/>
      <c r="AA150" s="1910"/>
      <c r="AB150" s="1910"/>
      <c r="AC150" s="1910"/>
      <c r="AD150" s="1911"/>
    </row>
    <row r="151" spans="2:30" ht="15" customHeight="1" x14ac:dyDescent="0.25">
      <c r="B151" s="1819" t="str">
        <f>'S4-Capacity'!B32</f>
        <v>C - CHDO Certification</v>
      </c>
      <c r="C151" s="1820"/>
      <c r="D151" s="1820"/>
      <c r="E151" s="1820"/>
      <c r="F151" s="1820"/>
      <c r="G151" s="1820"/>
      <c r="H151" s="1820"/>
      <c r="I151" s="1820"/>
      <c r="J151" s="1820"/>
      <c r="K151" s="1820"/>
      <c r="L151" s="1820"/>
      <c r="M151" s="1820"/>
      <c r="N151" s="1820"/>
      <c r="O151" s="1820"/>
      <c r="P151" s="1820"/>
      <c r="Q151" s="1820"/>
      <c r="R151" s="1820"/>
      <c r="S151" s="1820"/>
      <c r="T151" s="1820"/>
      <c r="U151" s="1820"/>
      <c r="V151" s="1820"/>
      <c r="W151" s="1820"/>
      <c r="X151" s="1821"/>
      <c r="Y151" s="1903"/>
      <c r="Z151" s="1904"/>
      <c r="AA151" s="1904"/>
      <c r="AB151" s="1904"/>
      <c r="AC151" s="1904"/>
      <c r="AD151" s="1905"/>
    </row>
    <row r="152" spans="2:30" ht="15" customHeight="1" thickBot="1" x14ac:dyDescent="0.3">
      <c r="B152" s="1912" t="str">
        <f>'S4-Capacity'!V34</f>
        <v>Certified CHDO</v>
      </c>
      <c r="C152" s="1913"/>
      <c r="D152" s="1913"/>
      <c r="E152" s="1913"/>
      <c r="F152" s="1913"/>
      <c r="G152" s="1913"/>
      <c r="H152" s="1913"/>
      <c r="I152" s="1913"/>
      <c r="J152" s="1913"/>
      <c r="K152" s="1913"/>
      <c r="L152" s="1914"/>
      <c r="M152" s="1828">
        <f>'S4-Capacity'!Y37</f>
        <v>3</v>
      </c>
      <c r="N152" s="1335"/>
      <c r="O152" s="1335"/>
      <c r="P152" s="1158">
        <f>'S4-Capacity'!AB37</f>
        <v>0</v>
      </c>
      <c r="Q152" s="1158"/>
      <c r="R152" s="1158"/>
      <c r="S152" s="1228">
        <v>0</v>
      </c>
      <c r="T152" s="1229"/>
      <c r="U152" s="1828"/>
      <c r="V152" s="1885"/>
      <c r="W152" s="1885"/>
      <c r="X152" s="1886"/>
      <c r="Y152" s="1906"/>
      <c r="Z152" s="1907"/>
      <c r="AA152" s="1907"/>
      <c r="AB152" s="1907"/>
      <c r="AC152" s="1907"/>
      <c r="AD152" s="1908"/>
    </row>
    <row r="153" spans="2:30" ht="15" customHeight="1" thickTop="1" thickBot="1" x14ac:dyDescent="0.3">
      <c r="B153" s="1887" t="s">
        <v>200</v>
      </c>
      <c r="C153" s="1888"/>
      <c r="D153" s="1888"/>
      <c r="E153" s="1888"/>
      <c r="F153" s="1888"/>
      <c r="G153" s="1888"/>
      <c r="H153" s="1888"/>
      <c r="I153" s="1888"/>
      <c r="J153" s="1888"/>
      <c r="K153" s="1888"/>
      <c r="L153" s="1889"/>
      <c r="M153" s="1874">
        <f>'S4-Capacity'!Y37</f>
        <v>3</v>
      </c>
      <c r="N153" s="917"/>
      <c r="O153" s="917"/>
      <c r="P153" s="917">
        <f>'S4-Capacity'!AB37</f>
        <v>0</v>
      </c>
      <c r="Q153" s="917"/>
      <c r="R153" s="917"/>
      <c r="S153" s="1890">
        <f>S152</f>
        <v>0</v>
      </c>
      <c r="T153" s="1891"/>
      <c r="U153" s="1892"/>
      <c r="V153" s="1829"/>
      <c r="W153" s="1829"/>
      <c r="X153" s="1830"/>
      <c r="Y153" s="1909"/>
      <c r="Z153" s="1910"/>
      <c r="AA153" s="1910"/>
      <c r="AB153" s="1910"/>
      <c r="AC153" s="1910"/>
      <c r="AD153" s="1911"/>
    </row>
    <row r="154" spans="2:30" ht="15" customHeight="1" thickBot="1" x14ac:dyDescent="0.3">
      <c r="B154" s="1893" t="s">
        <v>104</v>
      </c>
      <c r="C154" s="1894"/>
      <c r="D154" s="1894"/>
      <c r="E154" s="1894"/>
      <c r="F154" s="1894"/>
      <c r="G154" s="1894"/>
      <c r="H154" s="1894"/>
      <c r="I154" s="1894"/>
      <c r="J154" s="1894"/>
      <c r="K154" s="1894"/>
      <c r="L154" s="1895"/>
      <c r="M154" s="1896">
        <f>SUM(M147,M150,M153)</f>
        <v>11</v>
      </c>
      <c r="N154" s="1897"/>
      <c r="O154" s="1897"/>
      <c r="P154" s="1896">
        <f>SUM(P147,P150,P153)</f>
        <v>0</v>
      </c>
      <c r="Q154" s="1897"/>
      <c r="R154" s="1897"/>
      <c r="S154" s="1896">
        <f>SUM(S147,S150,S153)</f>
        <v>0</v>
      </c>
      <c r="T154" s="1897"/>
      <c r="U154" s="1897"/>
      <c r="V154" s="1901"/>
      <c r="W154" s="1901"/>
      <c r="X154" s="1902"/>
      <c r="Y154" s="1915"/>
      <c r="Z154" s="1916"/>
      <c r="AA154" s="1916"/>
      <c r="AB154" s="1916"/>
      <c r="AC154" s="1916"/>
      <c r="AD154" s="1917"/>
    </row>
    <row r="155" spans="2:30" ht="15" customHeight="1" thickBot="1" x14ac:dyDescent="0.3">
      <c r="B155" s="1922" t="str">
        <f>'S5-Financing'!B2</f>
        <v>S5 - FINANCING</v>
      </c>
      <c r="C155" s="1923"/>
      <c r="D155" s="1923"/>
      <c r="E155" s="1923"/>
      <c r="F155" s="1923"/>
      <c r="G155" s="1923"/>
      <c r="H155" s="1923"/>
      <c r="I155" s="1923"/>
      <c r="J155" s="1923"/>
      <c r="K155" s="1923"/>
      <c r="L155" s="1923"/>
      <c r="M155" s="1923"/>
      <c r="N155" s="1923"/>
      <c r="O155" s="1923"/>
      <c r="P155" s="1923"/>
      <c r="Q155" s="1923"/>
      <c r="R155" s="1923"/>
      <c r="S155" s="1923"/>
      <c r="T155" s="1923"/>
      <c r="U155" s="1923"/>
      <c r="V155" s="1923"/>
      <c r="W155" s="1923"/>
      <c r="X155" s="1923"/>
      <c r="Y155" s="1923"/>
      <c r="Z155" s="1923"/>
      <c r="AA155" s="1923"/>
      <c r="AB155" s="1923"/>
      <c r="AC155" s="1923"/>
      <c r="AD155" s="1924"/>
    </row>
    <row r="156" spans="2:30" ht="15" customHeight="1" x14ac:dyDescent="0.25">
      <c r="B156" s="1819" t="str">
        <f>'S5-Financing'!B4</f>
        <v>A - LEVERAGE OF OTHER SOURCES</v>
      </c>
      <c r="C156" s="1820"/>
      <c r="D156" s="1820"/>
      <c r="E156" s="1820"/>
      <c r="F156" s="1820"/>
      <c r="G156" s="1820"/>
      <c r="H156" s="1820"/>
      <c r="I156" s="1820"/>
      <c r="J156" s="1820"/>
      <c r="K156" s="1820"/>
      <c r="L156" s="1820"/>
      <c r="M156" s="1820"/>
      <c r="N156" s="1820"/>
      <c r="O156" s="1820"/>
      <c r="P156" s="1820"/>
      <c r="Q156" s="1820"/>
      <c r="R156" s="1820"/>
      <c r="S156" s="1820"/>
      <c r="T156" s="1820"/>
      <c r="U156" s="1820"/>
      <c r="V156" s="1820"/>
      <c r="W156" s="1820"/>
      <c r="X156" s="1821"/>
      <c r="Y156" s="1903"/>
      <c r="Z156" s="1904"/>
      <c r="AA156" s="1904"/>
      <c r="AB156" s="1904"/>
      <c r="AC156" s="1904"/>
      <c r="AD156" s="1905"/>
    </row>
    <row r="157" spans="2:30" ht="15" customHeight="1" thickBot="1" x14ac:dyDescent="0.3">
      <c r="B157" s="1912" t="s">
        <v>1245</v>
      </c>
      <c r="C157" s="1913"/>
      <c r="D157" s="1913"/>
      <c r="E157" s="1913"/>
      <c r="F157" s="1913"/>
      <c r="G157" s="1913"/>
      <c r="H157" s="1913"/>
      <c r="I157" s="1913"/>
      <c r="J157" s="1913"/>
      <c r="K157" s="1913"/>
      <c r="L157" s="1914"/>
      <c r="M157" s="1828">
        <f>'S5-Financing'!Y34</f>
        <v>6</v>
      </c>
      <c r="N157" s="1335"/>
      <c r="O157" s="1335"/>
      <c r="P157" s="1158">
        <f>'S5-Financing'!AB34</f>
        <v>0</v>
      </c>
      <c r="Q157" s="1158"/>
      <c r="R157" s="1158"/>
      <c r="S157" s="1228">
        <v>0</v>
      </c>
      <c r="T157" s="1229"/>
      <c r="U157" s="1828"/>
      <c r="V157" s="1885"/>
      <c r="W157" s="1885"/>
      <c r="X157" s="1886"/>
      <c r="Y157" s="1906"/>
      <c r="Z157" s="1907"/>
      <c r="AA157" s="1907"/>
      <c r="AB157" s="1907"/>
      <c r="AC157" s="1907"/>
      <c r="AD157" s="1908"/>
    </row>
    <row r="158" spans="2:30" ht="15" customHeight="1" thickTop="1" thickBot="1" x14ac:dyDescent="0.3">
      <c r="B158" s="1887" t="s">
        <v>200</v>
      </c>
      <c r="C158" s="1888"/>
      <c r="D158" s="1888"/>
      <c r="E158" s="1888"/>
      <c r="F158" s="1888"/>
      <c r="G158" s="1888"/>
      <c r="H158" s="1888"/>
      <c r="I158" s="1888"/>
      <c r="J158" s="1888"/>
      <c r="K158" s="1888"/>
      <c r="L158" s="1889"/>
      <c r="M158" s="1874">
        <f>'S5-Financing'!Y34</f>
        <v>6</v>
      </c>
      <c r="N158" s="917"/>
      <c r="O158" s="917"/>
      <c r="P158" s="917">
        <f>'S5-Financing'!AB34</f>
        <v>0</v>
      </c>
      <c r="Q158" s="917"/>
      <c r="R158" s="917"/>
      <c r="S158" s="1890">
        <f>S157</f>
        <v>0</v>
      </c>
      <c r="T158" s="1891"/>
      <c r="U158" s="1892"/>
      <c r="V158" s="917" t="str">
        <f>IF(P158&gt;0,"YES","N/A")</f>
        <v>N/A</v>
      </c>
      <c r="W158" s="917"/>
      <c r="X158" s="1921"/>
      <c r="Y158" s="1909"/>
      <c r="Z158" s="1910"/>
      <c r="AA158" s="1910"/>
      <c r="AB158" s="1910"/>
      <c r="AC158" s="1910"/>
      <c r="AD158" s="1911"/>
    </row>
    <row r="159" spans="2:30" ht="15" customHeight="1" thickBot="1" x14ac:dyDescent="0.3">
      <c r="B159" s="1893" t="s">
        <v>104</v>
      </c>
      <c r="C159" s="1894"/>
      <c r="D159" s="1894"/>
      <c r="E159" s="1894"/>
      <c r="F159" s="1894"/>
      <c r="G159" s="1894"/>
      <c r="H159" s="1894"/>
      <c r="I159" s="1894"/>
      <c r="J159" s="1894"/>
      <c r="K159" s="1894"/>
      <c r="L159" s="1895"/>
      <c r="M159" s="1896">
        <f>M158</f>
        <v>6</v>
      </c>
      <c r="N159" s="1897"/>
      <c r="O159" s="1897"/>
      <c r="P159" s="1897">
        <f>P158</f>
        <v>0</v>
      </c>
      <c r="Q159" s="1897"/>
      <c r="R159" s="1897"/>
      <c r="S159" s="1898">
        <f>S158</f>
        <v>0</v>
      </c>
      <c r="T159" s="1899"/>
      <c r="U159" s="1900"/>
      <c r="V159" s="1901"/>
      <c r="W159" s="1901"/>
      <c r="X159" s="1902"/>
      <c r="Y159" s="1915"/>
      <c r="Z159" s="1916"/>
      <c r="AA159" s="1916"/>
      <c r="AB159" s="1916"/>
      <c r="AC159" s="1916"/>
      <c r="AD159" s="1917"/>
    </row>
    <row r="160" spans="2:30" ht="15" customHeight="1" thickBot="1" x14ac:dyDescent="0.3">
      <c r="B160" s="1922" t="str">
        <f>'S6-Unique Features'!B2</f>
        <v>S6 - UNIQUE FEATURES AND BONUS</v>
      </c>
      <c r="C160" s="1923"/>
      <c r="D160" s="1923"/>
      <c r="E160" s="1923"/>
      <c r="F160" s="1923"/>
      <c r="G160" s="1923"/>
      <c r="H160" s="1923"/>
      <c r="I160" s="1923"/>
      <c r="J160" s="1923"/>
      <c r="K160" s="1923"/>
      <c r="L160" s="1923"/>
      <c r="M160" s="1923"/>
      <c r="N160" s="1923"/>
      <c r="O160" s="1923"/>
      <c r="P160" s="1923"/>
      <c r="Q160" s="1923"/>
      <c r="R160" s="1923"/>
      <c r="S160" s="1923"/>
      <c r="T160" s="1923"/>
      <c r="U160" s="1923"/>
      <c r="V160" s="1923"/>
      <c r="W160" s="1923"/>
      <c r="X160" s="1923"/>
      <c r="Y160" s="1923"/>
      <c r="Z160" s="1923"/>
      <c r="AA160" s="1923"/>
      <c r="AB160" s="1923"/>
      <c r="AC160" s="1923"/>
      <c r="AD160" s="1924"/>
    </row>
    <row r="161" spans="2:30" ht="15" customHeight="1" x14ac:dyDescent="0.25">
      <c r="B161" s="1819" t="str">
        <f>'S6-Unique Features'!B4</f>
        <v>A - UNIQUE FEATURES</v>
      </c>
      <c r="C161" s="1820"/>
      <c r="D161" s="1820"/>
      <c r="E161" s="1820"/>
      <c r="F161" s="1820"/>
      <c r="G161" s="1820"/>
      <c r="H161" s="1820"/>
      <c r="I161" s="1820"/>
      <c r="J161" s="1820"/>
      <c r="K161" s="1820"/>
      <c r="L161" s="1820"/>
      <c r="M161" s="1820"/>
      <c r="N161" s="1820"/>
      <c r="O161" s="1820"/>
      <c r="P161" s="1820"/>
      <c r="Q161" s="1820"/>
      <c r="R161" s="1820"/>
      <c r="S161" s="1820"/>
      <c r="T161" s="1820"/>
      <c r="U161" s="1820"/>
      <c r="V161" s="1820"/>
      <c r="W161" s="1820"/>
      <c r="X161" s="1821"/>
      <c r="Y161" s="1903"/>
      <c r="Z161" s="1904"/>
      <c r="AA161" s="1904"/>
      <c r="AB161" s="1904"/>
      <c r="AC161" s="1904"/>
      <c r="AD161" s="1905"/>
    </row>
    <row r="162" spans="2:30" ht="15" customHeight="1" thickBot="1" x14ac:dyDescent="0.3">
      <c r="B162" s="1912" t="s">
        <v>731</v>
      </c>
      <c r="C162" s="1913"/>
      <c r="D162" s="1913"/>
      <c r="E162" s="1913"/>
      <c r="F162" s="1913"/>
      <c r="G162" s="1913"/>
      <c r="H162" s="1913"/>
      <c r="I162" s="1913"/>
      <c r="J162" s="1913"/>
      <c r="K162" s="1913"/>
      <c r="L162" s="1914"/>
      <c r="M162" s="1828">
        <f>'S6-Unique Features'!AD4</f>
        <v>4</v>
      </c>
      <c r="N162" s="1335"/>
      <c r="O162" s="1335"/>
      <c r="P162" s="1965"/>
      <c r="Q162" s="1965"/>
      <c r="R162" s="1965"/>
      <c r="S162" s="1228">
        <v>0</v>
      </c>
      <c r="T162" s="1229"/>
      <c r="U162" s="1828"/>
      <c r="V162" s="1885"/>
      <c r="W162" s="1885"/>
      <c r="X162" s="1886"/>
      <c r="Y162" s="1906"/>
      <c r="Z162" s="1907"/>
      <c r="AA162" s="1907"/>
      <c r="AB162" s="1907"/>
      <c r="AC162" s="1907"/>
      <c r="AD162" s="1908"/>
    </row>
    <row r="163" spans="2:30" ht="15" customHeight="1" thickTop="1" thickBot="1" x14ac:dyDescent="0.3">
      <c r="B163" s="1887" t="s">
        <v>200</v>
      </c>
      <c r="C163" s="1888"/>
      <c r="D163" s="1888"/>
      <c r="E163" s="1888"/>
      <c r="F163" s="1888"/>
      <c r="G163" s="1888"/>
      <c r="H163" s="1888"/>
      <c r="I163" s="1888"/>
      <c r="J163" s="1888"/>
      <c r="K163" s="1888"/>
      <c r="L163" s="1889"/>
      <c r="M163" s="1874">
        <f>'S6-Unique Features'!M7</f>
        <v>4</v>
      </c>
      <c r="N163" s="917"/>
      <c r="O163" s="917"/>
      <c r="P163" s="1829"/>
      <c r="Q163" s="1829"/>
      <c r="R163" s="1829"/>
      <c r="S163" s="1890">
        <f>S162</f>
        <v>0</v>
      </c>
      <c r="T163" s="1891"/>
      <c r="U163" s="1892"/>
      <c r="V163" s="917" t="str">
        <f>IF('S6-Unique Features'!AB9="YES","YES","NO")</f>
        <v>NO</v>
      </c>
      <c r="W163" s="917"/>
      <c r="X163" s="1921"/>
      <c r="Y163" s="1909"/>
      <c r="Z163" s="1910"/>
      <c r="AA163" s="1910"/>
      <c r="AB163" s="1910"/>
      <c r="AC163" s="1910"/>
      <c r="AD163" s="1911"/>
    </row>
    <row r="164" spans="2:30" ht="15" customHeight="1" thickBot="1" x14ac:dyDescent="0.3">
      <c r="B164" s="1941" t="s">
        <v>104</v>
      </c>
      <c r="C164" s="1942"/>
      <c r="D164" s="1942"/>
      <c r="E164" s="1942"/>
      <c r="F164" s="1942"/>
      <c r="G164" s="1942"/>
      <c r="H164" s="1942"/>
      <c r="I164" s="1942"/>
      <c r="J164" s="1942"/>
      <c r="K164" s="1942"/>
      <c r="L164" s="1943"/>
      <c r="M164" s="1900">
        <f>SUM(M163)</f>
        <v>4</v>
      </c>
      <c r="N164" s="1944"/>
      <c r="O164" s="1944"/>
      <c r="P164" s="1945"/>
      <c r="Q164" s="1945"/>
      <c r="R164" s="1945"/>
      <c r="S164" s="1898">
        <f>SUM(S163)</f>
        <v>0</v>
      </c>
      <c r="T164" s="1899"/>
      <c r="U164" s="1900"/>
      <c r="V164" s="1945"/>
      <c r="W164" s="1945"/>
      <c r="X164" s="1946"/>
      <c r="Y164" s="1915"/>
      <c r="Z164" s="1916"/>
      <c r="AA164" s="1916"/>
      <c r="AB164" s="1916"/>
      <c r="AC164" s="1916"/>
      <c r="AD164" s="1917"/>
    </row>
    <row r="165" spans="2:30" ht="15" customHeight="1" thickBot="1" x14ac:dyDescent="0.3">
      <c r="B165" s="1947" t="s">
        <v>1391</v>
      </c>
      <c r="C165" s="1948"/>
      <c r="D165" s="1948"/>
      <c r="E165" s="1948"/>
      <c r="F165" s="1948"/>
      <c r="G165" s="1948"/>
      <c r="H165" s="1948"/>
      <c r="I165" s="1948"/>
      <c r="J165" s="1948"/>
      <c r="K165" s="1948"/>
      <c r="L165" s="1949"/>
      <c r="M165" s="1925">
        <v>93</v>
      </c>
      <c r="N165" s="1926"/>
      <c r="O165" s="1926"/>
      <c r="P165" s="1926">
        <f>SUM(P37,P125,P140,P154,P159)</f>
        <v>0</v>
      </c>
      <c r="Q165" s="1926"/>
      <c r="R165" s="1926"/>
      <c r="S165" s="1927">
        <f>SUM(S37,S125,S140,S154,S159,S164)</f>
        <v>0</v>
      </c>
      <c r="T165" s="1928"/>
      <c r="U165" s="1929"/>
      <c r="V165" s="1930"/>
      <c r="W165" s="1931"/>
      <c r="X165" s="1932"/>
      <c r="Y165" s="1918"/>
      <c r="Z165" s="1919"/>
      <c r="AA165" s="1919"/>
      <c r="AB165" s="1919"/>
      <c r="AC165" s="1919"/>
      <c r="AD165" s="1920"/>
    </row>
    <row r="166" spans="2:30" ht="15" customHeight="1" x14ac:dyDescent="0.25"/>
    <row r="167" spans="2:30" ht="15" customHeight="1" x14ac:dyDescent="0.25">
      <c r="B167" s="1940"/>
      <c r="C167" s="1940"/>
      <c r="D167" s="1940"/>
      <c r="E167" s="1940"/>
      <c r="F167" s="1940"/>
      <c r="G167" s="1940"/>
      <c r="H167" s="1940"/>
      <c r="I167" s="1940"/>
      <c r="J167" s="1940"/>
      <c r="K167" s="1940"/>
      <c r="L167" s="1940"/>
      <c r="M167" s="1940"/>
      <c r="N167" s="1940"/>
      <c r="O167" s="1940"/>
      <c r="P167" s="1940"/>
      <c r="Q167" s="1940"/>
      <c r="R167" s="1940"/>
      <c r="S167" s="1940"/>
      <c r="T167" s="1940"/>
      <c r="U167" s="1940"/>
      <c r="V167" s="1940"/>
      <c r="W167" s="1940"/>
      <c r="X167" s="1940"/>
      <c r="Y167" s="1940"/>
      <c r="Z167" s="1940"/>
      <c r="AA167" s="1940"/>
      <c r="AB167" s="1940"/>
      <c r="AC167" s="1940"/>
      <c r="AD167" s="1940"/>
    </row>
    <row r="168" spans="2:30" ht="15" customHeight="1" x14ac:dyDescent="0.25"/>
    <row r="169" spans="2:30" ht="15" hidden="1" customHeight="1" x14ac:dyDescent="0.25"/>
    <row r="170" spans="2:30" ht="15" hidden="1" customHeight="1" x14ac:dyDescent="0.25"/>
    <row r="171" spans="2:30" ht="15" hidden="1" customHeight="1" x14ac:dyDescent="0.25"/>
    <row r="172" spans="2:30" ht="15" hidden="1" customHeight="1" x14ac:dyDescent="0.25"/>
    <row r="173" spans="2:30" ht="15" hidden="1" customHeight="1" x14ac:dyDescent="0.25"/>
    <row r="174" spans="2:30" ht="15" hidden="1" customHeight="1" x14ac:dyDescent="0.25"/>
  </sheetData>
  <sheetProtection algorithmName="SHA-512" hashValue="FwrlH4YQSgSBuf1VaeGII9DG+5OISLte4s/CvGzhuf5v1GcRfoA2cZXJQl7cjSden8gESVfRTUikpP8ACvjYDg==" saltValue="DzTX86ExxkvYLZtkdwNb+Q==" spinCount="100000" sheet="1" selectLockedCells="1"/>
  <mergeCells count="534">
    <mergeCell ref="Y27:AD32"/>
    <mergeCell ref="B49:L49"/>
    <mergeCell ref="M49:O49"/>
    <mergeCell ref="P49:R49"/>
    <mergeCell ref="S49:U49"/>
    <mergeCell ref="Y39:AD49"/>
    <mergeCell ref="P43:R46"/>
    <mergeCell ref="P47:R48"/>
    <mergeCell ref="B27:X27"/>
    <mergeCell ref="B28:L28"/>
    <mergeCell ref="B30:L30"/>
    <mergeCell ref="B31:L31"/>
    <mergeCell ref="V90:X90"/>
    <mergeCell ref="B32:L32"/>
    <mergeCell ref="M32:O32"/>
    <mergeCell ref="P32:R32"/>
    <mergeCell ref="S32:U32"/>
    <mergeCell ref="V35:X35"/>
    <mergeCell ref="V32:X32"/>
    <mergeCell ref="P82:R82"/>
    <mergeCell ref="S82:U82"/>
    <mergeCell ref="V82:X82"/>
    <mergeCell ref="B33:X33"/>
    <mergeCell ref="B34:L34"/>
    <mergeCell ref="M34:O34"/>
    <mergeCell ref="P34:R34"/>
    <mergeCell ref="S34:U34"/>
    <mergeCell ref="V34:X34"/>
    <mergeCell ref="B35:L35"/>
    <mergeCell ref="M35:O35"/>
    <mergeCell ref="P35:R35"/>
    <mergeCell ref="S35:U35"/>
    <mergeCell ref="P150:R150"/>
    <mergeCell ref="S150:U150"/>
    <mergeCell ref="V150:X150"/>
    <mergeCell ref="B150:L150"/>
    <mergeCell ref="M150:O150"/>
    <mergeCell ref="V147:X147"/>
    <mergeCell ref="Y142:AD147"/>
    <mergeCell ref="Y148:AD150"/>
    <mergeCell ref="B148:X148"/>
    <mergeCell ref="S145:U146"/>
    <mergeCell ref="V143:X144"/>
    <mergeCell ref="V145:X146"/>
    <mergeCell ref="B145:L146"/>
    <mergeCell ref="M143:O144"/>
    <mergeCell ref="M145:O146"/>
    <mergeCell ref="P147:R147"/>
    <mergeCell ref="S147:U147"/>
    <mergeCell ref="M149:O149"/>
    <mergeCell ref="P149:R149"/>
    <mergeCell ref="S149:U149"/>
    <mergeCell ref="V149:X149"/>
    <mergeCell ref="B149:L149"/>
    <mergeCell ref="B140:L140"/>
    <mergeCell ref="M140:O140"/>
    <mergeCell ref="P140:R140"/>
    <mergeCell ref="S140:U140"/>
    <mergeCell ref="B138:L138"/>
    <mergeCell ref="M138:O138"/>
    <mergeCell ref="P138:R138"/>
    <mergeCell ref="S138:U138"/>
    <mergeCell ref="V138:X138"/>
    <mergeCell ref="S137:U137"/>
    <mergeCell ref="V137:X137"/>
    <mergeCell ref="B139:L139"/>
    <mergeCell ref="M139:O139"/>
    <mergeCell ref="P139:R139"/>
    <mergeCell ref="S139:U139"/>
    <mergeCell ref="V139:X139"/>
    <mergeCell ref="B137:L137"/>
    <mergeCell ref="Y136:AD139"/>
    <mergeCell ref="S43:U46"/>
    <mergeCell ref="S47:U48"/>
    <mergeCell ref="V40:X42"/>
    <mergeCell ref="V43:X46"/>
    <mergeCell ref="V47:X48"/>
    <mergeCell ref="V49:X49"/>
    <mergeCell ref="B40:L42"/>
    <mergeCell ref="B43:L46"/>
    <mergeCell ref="B47:L48"/>
    <mergeCell ref="M40:O42"/>
    <mergeCell ref="M43:O46"/>
    <mergeCell ref="M47:O48"/>
    <mergeCell ref="B2:AD2"/>
    <mergeCell ref="M12:O12"/>
    <mergeCell ref="B19:L19"/>
    <mergeCell ref="B20:L20"/>
    <mergeCell ref="B21:L21"/>
    <mergeCell ref="B22:L22"/>
    <mergeCell ref="B23:L23"/>
    <mergeCell ref="B12:L12"/>
    <mergeCell ref="M17:O17"/>
    <mergeCell ref="M14:O16"/>
    <mergeCell ref="P19:R19"/>
    <mergeCell ref="M19:O19"/>
    <mergeCell ref="M20:O20"/>
    <mergeCell ref="M21:O21"/>
    <mergeCell ref="V12:X12"/>
    <mergeCell ref="B38:AD38"/>
    <mergeCell ref="B39:X39"/>
    <mergeCell ref="P40:R42"/>
    <mergeCell ref="M4:O5"/>
    <mergeCell ref="P4:R5"/>
    <mergeCell ref="S4:U5"/>
    <mergeCell ref="V4:X5"/>
    <mergeCell ref="Y4:AD5"/>
    <mergeCell ref="P22:R22"/>
    <mergeCell ref="P23:R23"/>
    <mergeCell ref="B24:L24"/>
    <mergeCell ref="M22:O22"/>
    <mergeCell ref="M23:O23"/>
    <mergeCell ref="M24:O24"/>
    <mergeCell ref="S20:U20"/>
    <mergeCell ref="S21:U21"/>
    <mergeCell ref="S22:U22"/>
    <mergeCell ref="S23:U23"/>
    <mergeCell ref="B4:L5"/>
    <mergeCell ref="B6:AD6"/>
    <mergeCell ref="B7:X7"/>
    <mergeCell ref="B13:X13"/>
    <mergeCell ref="S40:U42"/>
    <mergeCell ref="Y33:AD36"/>
    <mergeCell ref="B8:L9"/>
    <mergeCell ref="B10:L11"/>
    <mergeCell ref="M8:O9"/>
    <mergeCell ref="P8:R9"/>
    <mergeCell ref="S8:U9"/>
    <mergeCell ref="V8:X9"/>
    <mergeCell ref="S12:U12"/>
    <mergeCell ref="B14:L14"/>
    <mergeCell ref="M10:O11"/>
    <mergeCell ref="P12:R12"/>
    <mergeCell ref="Y7:AD12"/>
    <mergeCell ref="Y13:AD17"/>
    <mergeCell ref="P10:R11"/>
    <mergeCell ref="S10:U11"/>
    <mergeCell ref="V10:X11"/>
    <mergeCell ref="P14:R16"/>
    <mergeCell ref="S14:U16"/>
    <mergeCell ref="V14:X16"/>
    <mergeCell ref="V17:X17"/>
    <mergeCell ref="Y18:AD26"/>
    <mergeCell ref="Y37:AD37"/>
    <mergeCell ref="V19:X19"/>
    <mergeCell ref="V20:X20"/>
    <mergeCell ref="V21:X21"/>
    <mergeCell ref="B18:X18"/>
    <mergeCell ref="V22:X22"/>
    <mergeCell ref="P24:R24"/>
    <mergeCell ref="P20:R20"/>
    <mergeCell ref="P21:R21"/>
    <mergeCell ref="B37:L37"/>
    <mergeCell ref="M37:O37"/>
    <mergeCell ref="P37:R37"/>
    <mergeCell ref="S37:U37"/>
    <mergeCell ref="V37:X37"/>
    <mergeCell ref="V23:X23"/>
    <mergeCell ref="V24:X24"/>
    <mergeCell ref="S24:U24"/>
    <mergeCell ref="B26:L26"/>
    <mergeCell ref="M26:O26"/>
    <mergeCell ref="S19:U19"/>
    <mergeCell ref="S31:U31"/>
    <mergeCell ref="V31:X31"/>
    <mergeCell ref="P26:R26"/>
    <mergeCell ref="S26:U26"/>
    <mergeCell ref="V26:X26"/>
    <mergeCell ref="B25:L25"/>
    <mergeCell ref="M25:O25"/>
    <mergeCell ref="P25:R25"/>
    <mergeCell ref="S25:U25"/>
    <mergeCell ref="V25:X25"/>
    <mergeCell ref="B15:L15"/>
    <mergeCell ref="B16:L16"/>
    <mergeCell ref="B17:L17"/>
    <mergeCell ref="P17:R17"/>
    <mergeCell ref="S17:U17"/>
    <mergeCell ref="B36:L36"/>
    <mergeCell ref="M36:O36"/>
    <mergeCell ref="P36:R36"/>
    <mergeCell ref="S36:U36"/>
    <mergeCell ref="V36:X36"/>
    <mergeCell ref="M28:O28"/>
    <mergeCell ref="P28:R28"/>
    <mergeCell ref="S28:U28"/>
    <mergeCell ref="V28:X28"/>
    <mergeCell ref="M30:O30"/>
    <mergeCell ref="P30:R30"/>
    <mergeCell ref="S30:U30"/>
    <mergeCell ref="V30:X30"/>
    <mergeCell ref="M31:O31"/>
    <mergeCell ref="P31:R31"/>
    <mergeCell ref="B29:L29"/>
    <mergeCell ref="Y55:AD58"/>
    <mergeCell ref="B50:X50"/>
    <mergeCell ref="B51:L53"/>
    <mergeCell ref="M51:O53"/>
    <mergeCell ref="P51:R53"/>
    <mergeCell ref="S51:U53"/>
    <mergeCell ref="V51:X53"/>
    <mergeCell ref="S54:U54"/>
    <mergeCell ref="V54:X54"/>
    <mergeCell ref="B54:L54"/>
    <mergeCell ref="M54:O54"/>
    <mergeCell ref="P54:R54"/>
    <mergeCell ref="Y50:AD54"/>
    <mergeCell ref="B55:X55"/>
    <mergeCell ref="B56:L57"/>
    <mergeCell ref="M56:O57"/>
    <mergeCell ref="P56:R57"/>
    <mergeCell ref="S56:U57"/>
    <mergeCell ref="V56:X57"/>
    <mergeCell ref="B58:L58"/>
    <mergeCell ref="M58:O58"/>
    <mergeCell ref="P58:R58"/>
    <mergeCell ref="S58:U58"/>
    <mergeCell ref="V58:X58"/>
    <mergeCell ref="B59:X59"/>
    <mergeCell ref="B60:L61"/>
    <mergeCell ref="B62:L62"/>
    <mergeCell ref="V60:X61"/>
    <mergeCell ref="M60:O61"/>
    <mergeCell ref="P60:R61"/>
    <mergeCell ref="S60:U61"/>
    <mergeCell ref="M64:O65"/>
    <mergeCell ref="M66:O67"/>
    <mergeCell ref="P64:R65"/>
    <mergeCell ref="P66:R67"/>
    <mergeCell ref="V64:X65"/>
    <mergeCell ref="V66:X67"/>
    <mergeCell ref="S66:U67"/>
    <mergeCell ref="B63:X63"/>
    <mergeCell ref="B64:L65"/>
    <mergeCell ref="B66:L67"/>
    <mergeCell ref="S64:U65"/>
    <mergeCell ref="B68:L70"/>
    <mergeCell ref="M68:O70"/>
    <mergeCell ref="V68:X70"/>
    <mergeCell ref="P68:R70"/>
    <mergeCell ref="S68:U70"/>
    <mergeCell ref="P81:R81"/>
    <mergeCell ref="P83:R83"/>
    <mergeCell ref="P88:R89"/>
    <mergeCell ref="P90:R90"/>
    <mergeCell ref="B84:L87"/>
    <mergeCell ref="B90:L90"/>
    <mergeCell ref="B71:L73"/>
    <mergeCell ref="B74:L75"/>
    <mergeCell ref="M71:O73"/>
    <mergeCell ref="M74:O75"/>
    <mergeCell ref="S71:U73"/>
    <mergeCell ref="S74:U75"/>
    <mergeCell ref="P71:R73"/>
    <mergeCell ref="P74:R75"/>
    <mergeCell ref="V71:X73"/>
    <mergeCell ref="V74:X75"/>
    <mergeCell ref="V81:X81"/>
    <mergeCell ref="V83:X83"/>
    <mergeCell ref="V88:X89"/>
    <mergeCell ref="Y93:AD95"/>
    <mergeCell ref="B97:L98"/>
    <mergeCell ref="B99:L100"/>
    <mergeCell ref="B101:L101"/>
    <mergeCell ref="B92:L92"/>
    <mergeCell ref="B81:L81"/>
    <mergeCell ref="B83:L83"/>
    <mergeCell ref="B88:L89"/>
    <mergeCell ref="M92:O92"/>
    <mergeCell ref="M81:O81"/>
    <mergeCell ref="M83:O83"/>
    <mergeCell ref="M88:O89"/>
    <mergeCell ref="M90:O90"/>
    <mergeCell ref="M84:O87"/>
    <mergeCell ref="P92:R92"/>
    <mergeCell ref="S97:U98"/>
    <mergeCell ref="M101:O101"/>
    <mergeCell ref="V97:X98"/>
    <mergeCell ref="B91:L91"/>
    <mergeCell ref="M91:O91"/>
    <mergeCell ref="P91:R91"/>
    <mergeCell ref="S91:U91"/>
    <mergeCell ref="V91:X91"/>
    <mergeCell ref="B82:L82"/>
    <mergeCell ref="B119:L119"/>
    <mergeCell ref="M119:O119"/>
    <mergeCell ref="P114:R114"/>
    <mergeCell ref="S114:U114"/>
    <mergeCell ref="V114:X114"/>
    <mergeCell ref="B117:L118"/>
    <mergeCell ref="S81:U81"/>
    <mergeCell ref="S83:U83"/>
    <mergeCell ref="V84:X87"/>
    <mergeCell ref="M117:O118"/>
    <mergeCell ref="P117:R118"/>
    <mergeCell ref="S117:U118"/>
    <mergeCell ref="V117:X118"/>
    <mergeCell ref="V115:X115"/>
    <mergeCell ref="S115:U115"/>
    <mergeCell ref="P115:R115"/>
    <mergeCell ref="M115:O115"/>
    <mergeCell ref="B115:L115"/>
    <mergeCell ref="B116:L116"/>
    <mergeCell ref="M116:O116"/>
    <mergeCell ref="P116:R116"/>
    <mergeCell ref="S116:U116"/>
    <mergeCell ref="V116:X116"/>
    <mergeCell ref="M82:O82"/>
    <mergeCell ref="B111:L111"/>
    <mergeCell ref="B114:L114"/>
    <mergeCell ref="M97:O98"/>
    <mergeCell ref="M99:O100"/>
    <mergeCell ref="M110:O110"/>
    <mergeCell ref="M111:O111"/>
    <mergeCell ref="M114:O114"/>
    <mergeCell ref="B110:L110"/>
    <mergeCell ref="B102:L103"/>
    <mergeCell ref="B106:L107"/>
    <mergeCell ref="M102:O103"/>
    <mergeCell ref="M106:O107"/>
    <mergeCell ref="S143:U144"/>
    <mergeCell ref="B126:AD126"/>
    <mergeCell ref="B127:X127"/>
    <mergeCell ref="B128:L128"/>
    <mergeCell ref="P133:R133"/>
    <mergeCell ref="S133:U133"/>
    <mergeCell ref="V133:X133"/>
    <mergeCell ref="P132:R132"/>
    <mergeCell ref="B129:L129"/>
    <mergeCell ref="B130:L130"/>
    <mergeCell ref="B131:L131"/>
    <mergeCell ref="B133:L133"/>
    <mergeCell ref="M128:O128"/>
    <mergeCell ref="M129:O129"/>
    <mergeCell ref="M130:O130"/>
    <mergeCell ref="M131:O131"/>
    <mergeCell ref="M133:O133"/>
    <mergeCell ref="B132:L132"/>
    <mergeCell ref="M132:O132"/>
    <mergeCell ref="Y127:AD133"/>
    <mergeCell ref="Y140:AD140"/>
    <mergeCell ref="B136:X136"/>
    <mergeCell ref="M137:O137"/>
    <mergeCell ref="P137:R137"/>
    <mergeCell ref="Y59:AD62"/>
    <mergeCell ref="M62:O62"/>
    <mergeCell ref="P62:R62"/>
    <mergeCell ref="S62:U62"/>
    <mergeCell ref="V62:X62"/>
    <mergeCell ref="P95:R95"/>
    <mergeCell ref="S95:U95"/>
    <mergeCell ref="V95:X95"/>
    <mergeCell ref="S101:U101"/>
    <mergeCell ref="V101:X101"/>
    <mergeCell ref="V92:X92"/>
    <mergeCell ref="S88:U89"/>
    <mergeCell ref="S90:U90"/>
    <mergeCell ref="S92:U92"/>
    <mergeCell ref="Y63:AD92"/>
    <mergeCell ref="B93:X93"/>
    <mergeCell ref="B76:L80"/>
    <mergeCell ref="M76:O80"/>
    <mergeCell ref="P76:R80"/>
    <mergeCell ref="P99:R100"/>
    <mergeCell ref="S99:U100"/>
    <mergeCell ref="V99:X100"/>
    <mergeCell ref="B96:X96"/>
    <mergeCell ref="Y96:AD119"/>
    <mergeCell ref="S76:U80"/>
    <mergeCell ref="V76:X80"/>
    <mergeCell ref="P84:R87"/>
    <mergeCell ref="S84:U87"/>
    <mergeCell ref="B167:AD167"/>
    <mergeCell ref="B164:L164"/>
    <mergeCell ref="M164:O164"/>
    <mergeCell ref="P164:R164"/>
    <mergeCell ref="S164:U164"/>
    <mergeCell ref="V164:X164"/>
    <mergeCell ref="Y164:AD164"/>
    <mergeCell ref="B165:L165"/>
    <mergeCell ref="V119:X119"/>
    <mergeCell ref="P130:R130"/>
    <mergeCell ref="S130:U130"/>
    <mergeCell ref="V130:X130"/>
    <mergeCell ref="P131:R131"/>
    <mergeCell ref="S131:U131"/>
    <mergeCell ref="V131:X131"/>
    <mergeCell ref="B125:L125"/>
    <mergeCell ref="M163:O163"/>
    <mergeCell ref="P162:R162"/>
    <mergeCell ref="S162:U162"/>
    <mergeCell ref="V162:X162"/>
    <mergeCell ref="S129:U129"/>
    <mergeCell ref="V129:X129"/>
    <mergeCell ref="P128:R128"/>
    <mergeCell ref="S128:U128"/>
    <mergeCell ref="V128:X128"/>
    <mergeCell ref="S132:U132"/>
    <mergeCell ref="V132:X132"/>
    <mergeCell ref="B160:AD160"/>
    <mergeCell ref="B161:X161"/>
    <mergeCell ref="Y161:AD163"/>
    <mergeCell ref="B162:L162"/>
    <mergeCell ref="B163:L163"/>
    <mergeCell ref="M162:O162"/>
    <mergeCell ref="P163:R163"/>
    <mergeCell ref="S163:U163"/>
    <mergeCell ref="V163:X163"/>
    <mergeCell ref="V140:X140"/>
    <mergeCell ref="B141:AD141"/>
    <mergeCell ref="B142:X142"/>
    <mergeCell ref="B147:L147"/>
    <mergeCell ref="M147:O147"/>
    <mergeCell ref="B143:L144"/>
    <mergeCell ref="P143:R144"/>
    <mergeCell ref="P145:R146"/>
    <mergeCell ref="Y165:AD165"/>
    <mergeCell ref="P157:R157"/>
    <mergeCell ref="S157:U157"/>
    <mergeCell ref="V157:X157"/>
    <mergeCell ref="P158:R158"/>
    <mergeCell ref="S158:U158"/>
    <mergeCell ref="V158:X158"/>
    <mergeCell ref="B155:AD155"/>
    <mergeCell ref="B156:X156"/>
    <mergeCell ref="B157:L157"/>
    <mergeCell ref="Y156:AD158"/>
    <mergeCell ref="M165:O165"/>
    <mergeCell ref="P165:R165"/>
    <mergeCell ref="S165:U165"/>
    <mergeCell ref="V165:X165"/>
    <mergeCell ref="B159:L159"/>
    <mergeCell ref="M159:O159"/>
    <mergeCell ref="P159:R159"/>
    <mergeCell ref="S159:U159"/>
    <mergeCell ref="V159:X159"/>
    <mergeCell ref="B151:X151"/>
    <mergeCell ref="Y151:AD153"/>
    <mergeCell ref="B152:L152"/>
    <mergeCell ref="M152:O152"/>
    <mergeCell ref="P152:R152"/>
    <mergeCell ref="S152:U152"/>
    <mergeCell ref="V152:X152"/>
    <mergeCell ref="B153:L153"/>
    <mergeCell ref="M153:O153"/>
    <mergeCell ref="P153:R153"/>
    <mergeCell ref="S153:U153"/>
    <mergeCell ref="V153:X153"/>
    <mergeCell ref="Y154:AD154"/>
    <mergeCell ref="Y159:AD159"/>
    <mergeCell ref="B154:L154"/>
    <mergeCell ref="M154:O154"/>
    <mergeCell ref="P154:R154"/>
    <mergeCell ref="S154:U154"/>
    <mergeCell ref="V154:X154"/>
    <mergeCell ref="B158:L158"/>
    <mergeCell ref="M157:O157"/>
    <mergeCell ref="M158:O158"/>
    <mergeCell ref="B104:L105"/>
    <mergeCell ref="M104:O105"/>
    <mergeCell ref="P104:R105"/>
    <mergeCell ref="V112:X113"/>
    <mergeCell ref="S112:U113"/>
    <mergeCell ref="P112:R113"/>
    <mergeCell ref="M112:O113"/>
    <mergeCell ref="B112:L113"/>
    <mergeCell ref="P110:R110"/>
    <mergeCell ref="S110:U110"/>
    <mergeCell ref="V110:X110"/>
    <mergeCell ref="P111:R111"/>
    <mergeCell ref="S111:U111"/>
    <mergeCell ref="V111:X111"/>
    <mergeCell ref="P119:R119"/>
    <mergeCell ref="S119:U119"/>
    <mergeCell ref="M125:O125"/>
    <mergeCell ref="P125:R125"/>
    <mergeCell ref="S125:U125"/>
    <mergeCell ref="V125:X125"/>
    <mergeCell ref="P129:R129"/>
    <mergeCell ref="B95:L95"/>
    <mergeCell ref="M94:O94"/>
    <mergeCell ref="M95:O95"/>
    <mergeCell ref="B94:L94"/>
    <mergeCell ref="B108:L109"/>
    <mergeCell ref="M108:O109"/>
    <mergeCell ref="P108:R109"/>
    <mergeCell ref="S108:U109"/>
    <mergeCell ref="V108:X109"/>
    <mergeCell ref="P94:R94"/>
    <mergeCell ref="S94:U94"/>
    <mergeCell ref="V94:X94"/>
    <mergeCell ref="P102:R103"/>
    <mergeCell ref="S102:U103"/>
    <mergeCell ref="V102:X103"/>
    <mergeCell ref="P97:R98"/>
    <mergeCell ref="V104:X105"/>
    <mergeCell ref="V106:X107"/>
    <mergeCell ref="P106:R107"/>
    <mergeCell ref="S106:U107"/>
    <mergeCell ref="P101:R101"/>
    <mergeCell ref="S104:U105"/>
    <mergeCell ref="V124:X124"/>
    <mergeCell ref="B124:L124"/>
    <mergeCell ref="M124:O124"/>
    <mergeCell ref="S124:U124"/>
    <mergeCell ref="S123:U123"/>
    <mergeCell ref="P123:R123"/>
    <mergeCell ref="M123:O123"/>
    <mergeCell ref="B123:L123"/>
    <mergeCell ref="P124:R124"/>
    <mergeCell ref="Y134:AD135"/>
    <mergeCell ref="M29:O29"/>
    <mergeCell ref="P29:R29"/>
    <mergeCell ref="S29:U29"/>
    <mergeCell ref="V29:X29"/>
    <mergeCell ref="B134:X134"/>
    <mergeCell ref="B135:L135"/>
    <mergeCell ref="M135:O135"/>
    <mergeCell ref="P135:R135"/>
    <mergeCell ref="S135:U135"/>
    <mergeCell ref="V135:X135"/>
    <mergeCell ref="B120:X120"/>
    <mergeCell ref="Y120:AD125"/>
    <mergeCell ref="B121:L121"/>
    <mergeCell ref="M121:O121"/>
    <mergeCell ref="P121:R121"/>
    <mergeCell ref="S121:U121"/>
    <mergeCell ref="V121:X121"/>
    <mergeCell ref="B122:L122"/>
    <mergeCell ref="M122:O122"/>
    <mergeCell ref="P122:R122"/>
    <mergeCell ref="S122:U122"/>
    <mergeCell ref="V122:X122"/>
    <mergeCell ref="V123:X123"/>
  </mergeCells>
  <dataValidations count="13">
    <dataValidation type="list" allowBlank="1" showInputMessage="1" showErrorMessage="1" sqref="S8:U9 S123:U123 S152:U152" xr:uid="{00000000-0002-0000-0F00-000000000000}">
      <formula1>"0,3"</formula1>
    </dataValidation>
    <dataValidation type="list" allowBlank="1" showInputMessage="1" showErrorMessage="1" sqref="S10:U11 S40:U46 S56:U57" xr:uid="{00000000-0002-0000-0F00-000001000000}">
      <formula1>"0,5"</formula1>
    </dataValidation>
    <dataValidation type="list" allowBlank="1" showInputMessage="1" showErrorMessage="1" sqref="T71:U75 T83:U83 S83:S84 S71:S76 T66:U67 S64:U65 S66:S68 S97:U104 S106:U108 S110:U112 S114:U114 S81:U82 T88:U90 S128:U132 S35:U35 S121:U121 S145:U146 S137:U137 S88:S91" xr:uid="{00000000-0002-0000-0F00-000002000000}">
      <formula1>"0,1"</formula1>
    </dataValidation>
    <dataValidation type="list" allowBlank="1" showInputMessage="1" showErrorMessage="1" sqref="S51:U53 S143:U144 S115:U118 S138:U138 S19:U24 S34:U34 S122:U122 S28:U30 S135:U135" xr:uid="{00000000-0002-0000-0F00-000003000000}">
      <formula1>"0,2"</formula1>
    </dataValidation>
    <dataValidation type="list" allowBlank="1" showInputMessage="1" showErrorMessage="1" sqref="S47:U48" xr:uid="{00000000-0002-0000-0F00-000004000000}">
      <formula1>"0,6"</formula1>
    </dataValidation>
    <dataValidation type="list" allowBlank="1" showInputMessage="1" showErrorMessage="1" sqref="S162:U162" xr:uid="{00000000-0002-0000-0F00-000005000000}">
      <formula1>"0,1,2,3,4"</formula1>
    </dataValidation>
    <dataValidation type="list" allowBlank="1" showInputMessage="1" showErrorMessage="1" sqref="S94:U94" xr:uid="{00000000-0002-0000-0F00-000006000000}">
      <formula1>"0,3,4,5"</formula1>
    </dataValidation>
    <dataValidation type="list" allowBlank="1" showInputMessage="1" showErrorMessage="1" sqref="S157:U157" xr:uid="{00000000-0002-0000-0F00-000007000000}">
      <formula1>"0,1,2,3,4,5,6"</formula1>
    </dataValidation>
    <dataValidation type="list" allowBlank="1" showInputMessage="1" showErrorMessage="1" sqref="S14:U16" xr:uid="{00000000-0002-0000-0F00-000008000000}">
      <formula1>"0,2,4"</formula1>
    </dataValidation>
    <dataValidation type="list" allowBlank="1" showInputMessage="1" showErrorMessage="1" sqref="S31:S32 T31:U31" xr:uid="{00000000-0002-0000-0F00-000009000000}">
      <formula1>"0,0.5,1,1.5,2,2.5,3,3.5,4"</formula1>
    </dataValidation>
    <dataValidation type="list" allowBlank="1" showInputMessage="1" showErrorMessage="1" sqref="S60:U61" xr:uid="{00000000-0002-0000-0F00-00000A000000}">
      <formula1>"0,4"</formula1>
    </dataValidation>
    <dataValidation type="list" allowBlank="1" showInputMessage="1" showErrorMessage="1" sqref="S25:U25" xr:uid="{5C69898E-653F-4A8C-8EDC-0DD16FA59D4F}">
      <formula1>"0,0.5,1,2"</formula1>
    </dataValidation>
    <dataValidation type="list" allowBlank="1" showInputMessage="1" showErrorMessage="1" sqref="S149:U149" xr:uid="{697AC03D-429D-469A-9301-856DF8AE00F7}">
      <formula1>"0,0.5,1,1.5,2,4,5,6,8"</formula1>
    </dataValidation>
  </dataValidations>
  <printOptions horizontalCentered="1"/>
  <pageMargins left="0.5" right="0.5" top="0.5" bottom="0.5" header="0.3" footer="0.3"/>
  <pageSetup scale="93" fitToHeight="0" orientation="portrait" r:id="rId1"/>
  <headerFooter>
    <oddFooter>&amp;C&amp;P</oddFooter>
  </headerFooter>
  <rowBreaks count="2" manualBreakCount="2">
    <brk id="95" max="35" man="1"/>
    <brk id="147" max="35" man="1"/>
  </rowBreaks>
  <colBreaks count="1" manualBreakCount="1">
    <brk id="1" max="187" man="1"/>
  </colBreaks>
  <ignoredErrors>
    <ignoredError sqref="M138 P138"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E397"/>
  <sheetViews>
    <sheetView showGridLines="0" topLeftCell="A273" zoomScaleNormal="100" workbookViewId="0">
      <selection activeCell="B362" sqref="B362:AD366"/>
    </sheetView>
  </sheetViews>
  <sheetFormatPr defaultColWidth="0" defaultRowHeight="0" customHeight="1" zeroHeight="1" x14ac:dyDescent="0.25"/>
  <cols>
    <col min="1" max="9" width="3.28515625" style="14" customWidth="1"/>
    <col min="10" max="10" width="3.7109375" style="14" customWidth="1"/>
    <col min="11" max="31" width="3.28515625" style="14" customWidth="1"/>
    <col min="32" max="16384" width="9.140625" style="14" hidden="1"/>
  </cols>
  <sheetData>
    <row r="1" spans="2:30" ht="15" customHeight="1" x14ac:dyDescent="0.25"/>
    <row r="2" spans="2:30" ht="15" customHeight="1" x14ac:dyDescent="0.25">
      <c r="B2" s="309" t="s">
        <v>540</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row>
    <row r="3" spans="2:30" ht="15" customHeight="1" x14ac:dyDescent="0.25"/>
    <row r="4" spans="2:30" ht="15" customHeight="1" x14ac:dyDescent="0.25">
      <c r="B4" s="2345" t="str">
        <f>IF(AND('T2-Development Information'!B10&lt;&gt;"",'T2-Development Information'!Q10=""),"Single Site Development",IF(AND('T2-Development Information'!B10="",'T2-Development Information'!Q10&lt;&gt;""),"Scattered Site Development",""))</f>
        <v/>
      </c>
      <c r="C4" s="2346"/>
      <c r="D4" s="2346"/>
      <c r="E4" s="2346"/>
      <c r="F4" s="2346"/>
      <c r="G4" s="2346"/>
      <c r="H4" s="2346"/>
      <c r="I4" s="2346"/>
      <c r="J4" s="2346"/>
      <c r="K4" s="2346"/>
      <c r="L4" s="2346"/>
      <c r="M4" s="2346"/>
      <c r="N4" s="2346"/>
      <c r="O4" s="2346"/>
      <c r="P4" s="2346"/>
      <c r="Q4" s="2346"/>
      <c r="R4" s="2346"/>
      <c r="S4" s="2346"/>
      <c r="T4" s="2346"/>
      <c r="U4" s="2346"/>
      <c r="V4" s="2346"/>
      <c r="W4" s="2346"/>
      <c r="X4" s="2346"/>
      <c r="Y4" s="2346"/>
      <c r="Z4" s="2346"/>
      <c r="AA4" s="2346"/>
      <c r="AB4" s="2346"/>
      <c r="AC4" s="2346"/>
      <c r="AD4" s="2347"/>
    </row>
    <row r="5" spans="2:30" ht="15" customHeight="1" thickBot="1" x14ac:dyDescent="0.3"/>
    <row r="6" spans="2:30" ht="15" customHeight="1" thickBot="1" x14ac:dyDescent="0.3">
      <c r="B6" s="172" t="s">
        <v>221</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row>
    <row r="7" spans="2:30" ht="15" customHeight="1" thickBot="1" x14ac:dyDescent="0.3"/>
    <row r="8" spans="2:30" ht="15" customHeight="1" thickBot="1" x14ac:dyDescent="0.3">
      <c r="B8" s="228"/>
      <c r="C8" s="229"/>
      <c r="D8" s="229"/>
      <c r="E8" s="229"/>
      <c r="F8" s="229"/>
      <c r="G8" s="230"/>
      <c r="H8" s="2197" t="s">
        <v>226</v>
      </c>
      <c r="I8" s="229"/>
      <c r="J8" s="229"/>
      <c r="K8" s="229"/>
      <c r="L8" s="229" t="s">
        <v>225</v>
      </c>
      <c r="M8" s="229"/>
      <c r="N8" s="229"/>
      <c r="O8" s="229"/>
      <c r="P8" s="229" t="s">
        <v>224</v>
      </c>
      <c r="Q8" s="229"/>
      <c r="R8" s="229"/>
      <c r="S8" s="229"/>
      <c r="T8" s="229" t="s">
        <v>223</v>
      </c>
      <c r="U8" s="229"/>
      <c r="V8" s="229"/>
      <c r="W8" s="229"/>
      <c r="X8" s="229" t="s">
        <v>222</v>
      </c>
      <c r="Y8" s="229"/>
      <c r="Z8" s="229"/>
      <c r="AA8" s="231"/>
      <c r="AB8" s="228" t="s">
        <v>158</v>
      </c>
      <c r="AC8" s="229"/>
      <c r="AD8" s="230"/>
    </row>
    <row r="9" spans="2:30" ht="15" customHeight="1" x14ac:dyDescent="0.25">
      <c r="B9" s="2391" t="s">
        <v>227</v>
      </c>
      <c r="C9" s="2392"/>
      <c r="D9" s="2393"/>
      <c r="E9" s="1431" t="s">
        <v>80</v>
      </c>
      <c r="F9" s="435"/>
      <c r="G9" s="436"/>
      <c r="H9" s="1192">
        <f>'T4-Units'!J15</f>
        <v>0</v>
      </c>
      <c r="I9" s="943"/>
      <c r="J9" s="943"/>
      <c r="K9" s="943"/>
      <c r="L9" s="1192">
        <f>'T4-Units'!M15</f>
        <v>0</v>
      </c>
      <c r="M9" s="943"/>
      <c r="N9" s="943"/>
      <c r="O9" s="943"/>
      <c r="P9" s="1192">
        <f>'T4-Units'!P15</f>
        <v>0</v>
      </c>
      <c r="Q9" s="943"/>
      <c r="R9" s="943"/>
      <c r="S9" s="943"/>
      <c r="T9" s="1192">
        <f>'T4-Units'!S15</f>
        <v>0</v>
      </c>
      <c r="U9" s="943"/>
      <c r="V9" s="943"/>
      <c r="W9" s="943"/>
      <c r="X9" s="1192">
        <f>'T4-Units'!V15</f>
        <v>0</v>
      </c>
      <c r="Y9" s="943"/>
      <c r="Z9" s="943"/>
      <c r="AA9" s="943"/>
      <c r="AB9" s="2394">
        <f t="shared" ref="AB9" si="0">SUM(H9:AA9)</f>
        <v>0</v>
      </c>
      <c r="AC9" s="943"/>
      <c r="AD9" s="1234"/>
    </row>
    <row r="10" spans="2:30" ht="15" customHeight="1" thickBot="1" x14ac:dyDescent="0.3">
      <c r="B10" s="2374"/>
      <c r="C10" s="2375"/>
      <c r="D10" s="2376"/>
      <c r="E10" s="2363" t="s">
        <v>231</v>
      </c>
      <c r="F10" s="2364"/>
      <c r="G10" s="2365"/>
      <c r="H10" s="1789"/>
      <c r="I10" s="2038"/>
      <c r="J10" s="2038"/>
      <c r="K10" s="2038"/>
      <c r="L10" s="1285">
        <f>L9*1</f>
        <v>0</v>
      </c>
      <c r="M10" s="2290"/>
      <c r="N10" s="2290"/>
      <c r="O10" s="2290"/>
      <c r="P10" s="1285">
        <f>P9*2</f>
        <v>0</v>
      </c>
      <c r="Q10" s="2290"/>
      <c r="R10" s="2290"/>
      <c r="S10" s="2290"/>
      <c r="T10" s="1285">
        <f>T9*3</f>
        <v>0</v>
      </c>
      <c r="U10" s="2290"/>
      <c r="V10" s="2290"/>
      <c r="W10" s="2290"/>
      <c r="X10" s="1285">
        <f>X9*4</f>
        <v>0</v>
      </c>
      <c r="Y10" s="2290"/>
      <c r="Z10" s="2290"/>
      <c r="AA10" s="2290"/>
      <c r="AB10" s="2307">
        <f t="shared" ref="AB10:AB22" si="1">SUM(H10:AA10)</f>
        <v>0</v>
      </c>
      <c r="AC10" s="2308"/>
      <c r="AD10" s="2309"/>
    </row>
    <row r="11" spans="2:30" ht="15" customHeight="1" x14ac:dyDescent="0.25">
      <c r="B11" s="2377" t="s">
        <v>228</v>
      </c>
      <c r="C11" s="2378"/>
      <c r="D11" s="2379"/>
      <c r="E11" s="2366" t="s">
        <v>80</v>
      </c>
      <c r="F11" s="2367"/>
      <c r="G11" s="2368"/>
      <c r="H11" s="1427">
        <f>'T4-Units'!J23</f>
        <v>0</v>
      </c>
      <c r="I11" s="1428"/>
      <c r="J11" s="1428"/>
      <c r="K11" s="1428"/>
      <c r="L11" s="1428">
        <f>'T4-Units'!M23</f>
        <v>0</v>
      </c>
      <c r="M11" s="1428"/>
      <c r="N11" s="1428"/>
      <c r="O11" s="1428"/>
      <c r="P11" s="1428">
        <f>'T4-Units'!P23</f>
        <v>0</v>
      </c>
      <c r="Q11" s="1428"/>
      <c r="R11" s="1428"/>
      <c r="S11" s="1428"/>
      <c r="T11" s="1428">
        <f>'T4-Units'!S23</f>
        <v>0</v>
      </c>
      <c r="U11" s="1428"/>
      <c r="V11" s="1428"/>
      <c r="W11" s="1428"/>
      <c r="X11" s="1428">
        <f>'T4-Units'!V23</f>
        <v>0</v>
      </c>
      <c r="Y11" s="1428"/>
      <c r="Z11" s="1428"/>
      <c r="AA11" s="1429"/>
      <c r="AB11" s="2310">
        <f t="shared" si="1"/>
        <v>0</v>
      </c>
      <c r="AC11" s="2311"/>
      <c r="AD11" s="2312"/>
    </row>
    <row r="12" spans="2:30" ht="15" customHeight="1" thickBot="1" x14ac:dyDescent="0.3">
      <c r="B12" s="2380"/>
      <c r="C12" s="2381"/>
      <c r="D12" s="2382"/>
      <c r="E12" s="1450" t="s">
        <v>231</v>
      </c>
      <c r="F12" s="1451"/>
      <c r="G12" s="1452"/>
      <c r="H12" s="2343"/>
      <c r="I12" s="2344"/>
      <c r="J12" s="2344"/>
      <c r="K12" s="2344"/>
      <c r="L12" s="944">
        <f>L11*1</f>
        <v>0</v>
      </c>
      <c r="M12" s="945"/>
      <c r="N12" s="945"/>
      <c r="O12" s="945"/>
      <c r="P12" s="944">
        <f>P11*2</f>
        <v>0</v>
      </c>
      <c r="Q12" s="945"/>
      <c r="R12" s="945"/>
      <c r="S12" s="945"/>
      <c r="T12" s="944">
        <f>T11*3</f>
        <v>0</v>
      </c>
      <c r="U12" s="945"/>
      <c r="V12" s="945"/>
      <c r="W12" s="945"/>
      <c r="X12" s="944">
        <f>X11*4</f>
        <v>0</v>
      </c>
      <c r="Y12" s="945"/>
      <c r="Z12" s="945"/>
      <c r="AA12" s="945"/>
      <c r="AB12" s="2307">
        <f t="shared" si="1"/>
        <v>0</v>
      </c>
      <c r="AC12" s="2308"/>
      <c r="AD12" s="2309"/>
    </row>
    <row r="13" spans="2:30" ht="15" customHeight="1" x14ac:dyDescent="0.25">
      <c r="B13" s="2371" t="s">
        <v>229</v>
      </c>
      <c r="C13" s="2372"/>
      <c r="D13" s="2373"/>
      <c r="E13" s="1431" t="s">
        <v>80</v>
      </c>
      <c r="F13" s="435"/>
      <c r="G13" s="436"/>
      <c r="H13" s="1192">
        <f>'T4-Units'!J31</f>
        <v>0</v>
      </c>
      <c r="I13" s="943"/>
      <c r="J13" s="943"/>
      <c r="K13" s="943"/>
      <c r="L13" s="1192">
        <f>'T4-Units'!M31</f>
        <v>0</v>
      </c>
      <c r="M13" s="943"/>
      <c r="N13" s="943"/>
      <c r="O13" s="943"/>
      <c r="P13" s="1192">
        <f>'T4-Units'!P31</f>
        <v>0</v>
      </c>
      <c r="Q13" s="943"/>
      <c r="R13" s="943"/>
      <c r="S13" s="943"/>
      <c r="T13" s="1192">
        <f>'T4-Units'!S31</f>
        <v>0</v>
      </c>
      <c r="U13" s="943"/>
      <c r="V13" s="943"/>
      <c r="W13" s="943"/>
      <c r="X13" s="1192">
        <f>'T4-Units'!V31</f>
        <v>0</v>
      </c>
      <c r="Y13" s="943"/>
      <c r="Z13" s="943"/>
      <c r="AA13" s="943"/>
      <c r="AB13" s="2310">
        <f t="shared" si="1"/>
        <v>0</v>
      </c>
      <c r="AC13" s="2311"/>
      <c r="AD13" s="2312"/>
    </row>
    <row r="14" spans="2:30" ht="15" customHeight="1" thickBot="1" x14ac:dyDescent="0.3">
      <c r="B14" s="2374"/>
      <c r="C14" s="2375"/>
      <c r="D14" s="2376"/>
      <c r="E14" s="2363" t="s">
        <v>231</v>
      </c>
      <c r="F14" s="2364"/>
      <c r="G14" s="2365"/>
      <c r="H14" s="1789"/>
      <c r="I14" s="2038"/>
      <c r="J14" s="2038"/>
      <c r="K14" s="2038"/>
      <c r="L14" s="1285">
        <f>L13*1</f>
        <v>0</v>
      </c>
      <c r="M14" s="2290"/>
      <c r="N14" s="2290"/>
      <c r="O14" s="2290"/>
      <c r="P14" s="1285">
        <f>P13*2</f>
        <v>0</v>
      </c>
      <c r="Q14" s="2290"/>
      <c r="R14" s="2290"/>
      <c r="S14" s="2290"/>
      <c r="T14" s="1285">
        <f>T13*3</f>
        <v>0</v>
      </c>
      <c r="U14" s="2290"/>
      <c r="V14" s="2290"/>
      <c r="W14" s="2290"/>
      <c r="X14" s="1285">
        <f>X13*4</f>
        <v>0</v>
      </c>
      <c r="Y14" s="2290"/>
      <c r="Z14" s="2290"/>
      <c r="AA14" s="2290"/>
      <c r="AB14" s="2307">
        <f t="shared" si="1"/>
        <v>0</v>
      </c>
      <c r="AC14" s="2308"/>
      <c r="AD14" s="2309"/>
    </row>
    <row r="15" spans="2:30" ht="15" customHeight="1" x14ac:dyDescent="0.25">
      <c r="B15" s="2377" t="s">
        <v>230</v>
      </c>
      <c r="C15" s="2378"/>
      <c r="D15" s="2379"/>
      <c r="E15" s="2366" t="s">
        <v>80</v>
      </c>
      <c r="F15" s="2367"/>
      <c r="G15" s="2368"/>
      <c r="H15" s="1427">
        <f>'T4-Units'!J39</f>
        <v>0</v>
      </c>
      <c r="I15" s="1428"/>
      <c r="J15" s="1428"/>
      <c r="K15" s="1428"/>
      <c r="L15" s="1427">
        <f>'T4-Units'!M39</f>
        <v>0</v>
      </c>
      <c r="M15" s="1428"/>
      <c r="N15" s="1428"/>
      <c r="O15" s="1428"/>
      <c r="P15" s="1427">
        <f>'T4-Units'!P39</f>
        <v>0</v>
      </c>
      <c r="Q15" s="1428"/>
      <c r="R15" s="1428"/>
      <c r="S15" s="1428"/>
      <c r="T15" s="1427">
        <f>'T4-Units'!S39</f>
        <v>0</v>
      </c>
      <c r="U15" s="1428"/>
      <c r="V15" s="1428"/>
      <c r="W15" s="1428"/>
      <c r="X15" s="1427">
        <f>'T4-Units'!V39</f>
        <v>0</v>
      </c>
      <c r="Y15" s="1428"/>
      <c r="Z15" s="1428"/>
      <c r="AA15" s="1429"/>
      <c r="AB15" s="2310">
        <f t="shared" si="1"/>
        <v>0</v>
      </c>
      <c r="AC15" s="2311"/>
      <c r="AD15" s="2312"/>
    </row>
    <row r="16" spans="2:30" ht="15" customHeight="1" thickBot="1" x14ac:dyDescent="0.3">
      <c r="B16" s="2380"/>
      <c r="C16" s="2381"/>
      <c r="D16" s="2382"/>
      <c r="E16" s="1450" t="s">
        <v>231</v>
      </c>
      <c r="F16" s="1451"/>
      <c r="G16" s="1452"/>
      <c r="H16" s="2343"/>
      <c r="I16" s="2344"/>
      <c r="J16" s="2344"/>
      <c r="K16" s="2344"/>
      <c r="L16" s="944">
        <f>L15*1</f>
        <v>0</v>
      </c>
      <c r="M16" s="945"/>
      <c r="N16" s="945"/>
      <c r="O16" s="945"/>
      <c r="P16" s="944">
        <f>P15*2</f>
        <v>0</v>
      </c>
      <c r="Q16" s="945"/>
      <c r="R16" s="945"/>
      <c r="S16" s="945"/>
      <c r="T16" s="944">
        <f>T15*3</f>
        <v>0</v>
      </c>
      <c r="U16" s="945"/>
      <c r="V16" s="945"/>
      <c r="W16" s="945"/>
      <c r="X16" s="944">
        <f>X15*4</f>
        <v>0</v>
      </c>
      <c r="Y16" s="945"/>
      <c r="Z16" s="945"/>
      <c r="AA16" s="945"/>
      <c r="AB16" s="2307">
        <f t="shared" si="1"/>
        <v>0</v>
      </c>
      <c r="AC16" s="2308"/>
      <c r="AD16" s="2309"/>
    </row>
    <row r="17" spans="2:30" ht="15" customHeight="1" x14ac:dyDescent="0.25">
      <c r="B17" s="2315" t="s">
        <v>750</v>
      </c>
      <c r="C17" s="2316"/>
      <c r="D17" s="2317"/>
      <c r="E17" s="2321" t="s">
        <v>80</v>
      </c>
      <c r="F17" s="2322"/>
      <c r="G17" s="2323"/>
      <c r="H17" s="1192">
        <f>'T4-Units'!J43</f>
        <v>0</v>
      </c>
      <c r="I17" s="943"/>
      <c r="J17" s="943"/>
      <c r="K17" s="943"/>
      <c r="L17" s="1192">
        <f>'T4-Units'!M43</f>
        <v>0</v>
      </c>
      <c r="M17" s="943"/>
      <c r="N17" s="943"/>
      <c r="O17" s="943"/>
      <c r="P17" s="1192">
        <f>'T4-Units'!P43</f>
        <v>0</v>
      </c>
      <c r="Q17" s="943"/>
      <c r="R17" s="943"/>
      <c r="S17" s="943"/>
      <c r="T17" s="1192">
        <f>'T4-Units'!S43</f>
        <v>0</v>
      </c>
      <c r="U17" s="943"/>
      <c r="V17" s="943"/>
      <c r="W17" s="943"/>
      <c r="X17" s="1192">
        <f>'T4-Units'!V43</f>
        <v>0</v>
      </c>
      <c r="Y17" s="943"/>
      <c r="Z17" s="943"/>
      <c r="AA17" s="943"/>
      <c r="AB17" s="2310">
        <f t="shared" si="1"/>
        <v>0</v>
      </c>
      <c r="AC17" s="2311"/>
      <c r="AD17" s="2312"/>
    </row>
    <row r="18" spans="2:30" ht="15" customHeight="1" thickBot="1" x14ac:dyDescent="0.3">
      <c r="B18" s="2318"/>
      <c r="C18" s="2319"/>
      <c r="D18" s="2320"/>
      <c r="E18" s="2329" t="s">
        <v>231</v>
      </c>
      <c r="F18" s="2330"/>
      <c r="G18" s="2331"/>
      <c r="H18" s="1789"/>
      <c r="I18" s="2038"/>
      <c r="J18" s="2038"/>
      <c r="K18" s="2038"/>
      <c r="L18" s="1285">
        <f>L17*1</f>
        <v>0</v>
      </c>
      <c r="M18" s="2290"/>
      <c r="N18" s="2290"/>
      <c r="O18" s="2290"/>
      <c r="P18" s="1285">
        <f>P17*2</f>
        <v>0</v>
      </c>
      <c r="Q18" s="2290"/>
      <c r="R18" s="2290"/>
      <c r="S18" s="2290"/>
      <c r="T18" s="1285">
        <f>T17*3</f>
        <v>0</v>
      </c>
      <c r="U18" s="2290"/>
      <c r="V18" s="2290"/>
      <c r="W18" s="2290"/>
      <c r="X18" s="1285">
        <f>X17*4</f>
        <v>0</v>
      </c>
      <c r="Y18" s="2290"/>
      <c r="Z18" s="2290"/>
      <c r="AA18" s="2290"/>
      <c r="AB18" s="2307">
        <f t="shared" si="1"/>
        <v>0</v>
      </c>
      <c r="AC18" s="2308"/>
      <c r="AD18" s="2309"/>
    </row>
    <row r="19" spans="2:30" ht="15" customHeight="1" x14ac:dyDescent="0.25">
      <c r="B19" s="2291" t="s">
        <v>527</v>
      </c>
      <c r="C19" s="2292"/>
      <c r="D19" s="2293"/>
      <c r="E19" s="2348" t="s">
        <v>80</v>
      </c>
      <c r="F19" s="2349"/>
      <c r="G19" s="468"/>
      <c r="H19" s="2369">
        <f>SUM('T4-Units'!J47)</f>
        <v>0</v>
      </c>
      <c r="I19" s="2370"/>
      <c r="J19" s="2370"/>
      <c r="K19" s="2370"/>
      <c r="L19" s="1427">
        <f>'T4-Units'!M47</f>
        <v>0</v>
      </c>
      <c r="M19" s="1428"/>
      <c r="N19" s="1428"/>
      <c r="O19" s="1428"/>
      <c r="P19" s="1428">
        <f>'T4-Units'!P47</f>
        <v>0</v>
      </c>
      <c r="Q19" s="1428"/>
      <c r="R19" s="1428"/>
      <c r="S19" s="1428"/>
      <c r="T19" s="1428">
        <f>'T4-Units'!S47</f>
        <v>0</v>
      </c>
      <c r="U19" s="1428"/>
      <c r="V19" s="1428"/>
      <c r="W19" s="1428"/>
      <c r="X19" s="1428">
        <f>'T4-Units'!V47</f>
        <v>0</v>
      </c>
      <c r="Y19" s="1428"/>
      <c r="Z19" s="1428"/>
      <c r="AA19" s="1429"/>
      <c r="AB19" s="2310">
        <f t="shared" si="1"/>
        <v>0</v>
      </c>
      <c r="AC19" s="2311"/>
      <c r="AD19" s="2312"/>
    </row>
    <row r="20" spans="2:30" ht="15" customHeight="1" thickBot="1" x14ac:dyDescent="0.3">
      <c r="B20" s="2294"/>
      <c r="C20" s="2295"/>
      <c r="D20" s="2296"/>
      <c r="E20" s="2350" t="s">
        <v>231</v>
      </c>
      <c r="F20" s="2166"/>
      <c r="G20" s="633"/>
      <c r="H20" s="1752"/>
      <c r="I20" s="1885"/>
      <c r="J20" s="1885"/>
      <c r="K20" s="1885"/>
      <c r="L20" s="1285">
        <f>L19*1</f>
        <v>0</v>
      </c>
      <c r="M20" s="2290"/>
      <c r="N20" s="2290"/>
      <c r="O20" s="2290"/>
      <c r="P20" s="1285">
        <f>P19*2</f>
        <v>0</v>
      </c>
      <c r="Q20" s="2290"/>
      <c r="R20" s="2290"/>
      <c r="S20" s="2290"/>
      <c r="T20" s="1285">
        <f>T19*3</f>
        <v>0</v>
      </c>
      <c r="U20" s="2290"/>
      <c r="V20" s="2290"/>
      <c r="W20" s="2290"/>
      <c r="X20" s="1285">
        <f>X19*4</f>
        <v>0</v>
      </c>
      <c r="Y20" s="2290"/>
      <c r="Z20" s="2290"/>
      <c r="AA20" s="2290"/>
      <c r="AB20" s="1231">
        <f t="shared" si="1"/>
        <v>0</v>
      </c>
      <c r="AC20" s="1232"/>
      <c r="AD20" s="1233"/>
    </row>
    <row r="21" spans="2:30" ht="15" customHeight="1" thickTop="1" x14ac:dyDescent="0.25">
      <c r="B21" s="2357" t="s">
        <v>528</v>
      </c>
      <c r="C21" s="2358"/>
      <c r="D21" s="2359"/>
      <c r="E21" s="2351" t="s">
        <v>80</v>
      </c>
      <c r="F21" s="2352"/>
      <c r="G21" s="2353"/>
      <c r="H21" s="2334">
        <f>SUM(H9,H11,H13,H15,H17,H19)</f>
        <v>0</v>
      </c>
      <c r="I21" s="2335"/>
      <c r="J21" s="2335"/>
      <c r="K21" s="2335"/>
      <c r="L21" s="2324">
        <f t="shared" ref="L21" si="2">SUM(L9,L11,L13,L15,L17,L19)</f>
        <v>0</v>
      </c>
      <c r="M21" s="2298"/>
      <c r="N21" s="2298"/>
      <c r="O21" s="2325"/>
      <c r="P21" s="2324">
        <f t="shared" ref="P21" si="3">SUM(P9,P11,P13,P15,P17,P19)</f>
        <v>0</v>
      </c>
      <c r="Q21" s="2298"/>
      <c r="R21" s="2298"/>
      <c r="S21" s="2325"/>
      <c r="T21" s="2324">
        <f t="shared" ref="T21" si="4">SUM(T9,T11,T13,T15,T17,T19)</f>
        <v>0</v>
      </c>
      <c r="U21" s="2298"/>
      <c r="V21" s="2298"/>
      <c r="W21" s="2325"/>
      <c r="X21" s="2324">
        <f t="shared" ref="X21" si="5">SUM(X9,X11,X13,X15,X17,X19)</f>
        <v>0</v>
      </c>
      <c r="Y21" s="2298"/>
      <c r="Z21" s="2298"/>
      <c r="AA21" s="2299"/>
      <c r="AB21" s="2297">
        <f t="shared" si="1"/>
        <v>0</v>
      </c>
      <c r="AC21" s="2298"/>
      <c r="AD21" s="2299"/>
    </row>
    <row r="22" spans="2:30" ht="15" customHeight="1" thickBot="1" x14ac:dyDescent="0.3">
      <c r="B22" s="2360"/>
      <c r="C22" s="2361"/>
      <c r="D22" s="2362"/>
      <c r="E22" s="2354" t="s">
        <v>231</v>
      </c>
      <c r="F22" s="2355"/>
      <c r="G22" s="2356"/>
      <c r="H22" s="2336"/>
      <c r="I22" s="2337"/>
      <c r="J22" s="2337"/>
      <c r="K22" s="2337"/>
      <c r="L22" s="2326">
        <f>SUM(L10,L12,L14,L16,L18,L20)</f>
        <v>0</v>
      </c>
      <c r="M22" s="2327"/>
      <c r="N22" s="2327"/>
      <c r="O22" s="2327"/>
      <c r="P22" s="2306">
        <f t="shared" ref="P22" si="6">SUM(P10,P12,P14,P16,P18,P20)</f>
        <v>0</v>
      </c>
      <c r="Q22" s="2301"/>
      <c r="R22" s="2301"/>
      <c r="S22" s="2328"/>
      <c r="T22" s="2306">
        <f t="shared" ref="T22" si="7">SUM(T10,T12,T14,T16,T18,T20)</f>
        <v>0</v>
      </c>
      <c r="U22" s="2301"/>
      <c r="V22" s="2301"/>
      <c r="W22" s="2328"/>
      <c r="X22" s="2306">
        <f t="shared" ref="X22" si="8">SUM(X10,X12,X14,X16,X18,X20)</f>
        <v>0</v>
      </c>
      <c r="Y22" s="2301"/>
      <c r="Z22" s="2301"/>
      <c r="AA22" s="2302"/>
      <c r="AB22" s="2300">
        <f t="shared" si="1"/>
        <v>0</v>
      </c>
      <c r="AC22" s="2301"/>
      <c r="AD22" s="2302"/>
    </row>
    <row r="23" spans="2:30" ht="15" customHeight="1" thickBot="1" x14ac:dyDescent="0.3"/>
    <row r="24" spans="2:30" ht="15" customHeight="1" thickBot="1" x14ac:dyDescent="0.3">
      <c r="B24" s="172" t="s">
        <v>232</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row>
    <row r="25" spans="2:30" ht="15" customHeight="1" thickBot="1" x14ac:dyDescent="0.3"/>
    <row r="26" spans="2:30" ht="15" customHeight="1" x14ac:dyDescent="0.25">
      <c r="B26" s="475"/>
      <c r="C26" s="380"/>
      <c r="D26" s="380"/>
      <c r="E26" s="380"/>
      <c r="F26" s="380"/>
      <c r="G26" s="380"/>
      <c r="H26" s="437"/>
      <c r="I26" s="547" t="s">
        <v>585</v>
      </c>
      <c r="J26" s="430"/>
      <c r="K26" s="430"/>
      <c r="L26" s="430" t="s">
        <v>863</v>
      </c>
      <c r="M26" s="430"/>
      <c r="N26" s="430"/>
      <c r="O26" s="430" t="s">
        <v>236</v>
      </c>
      <c r="P26" s="430"/>
      <c r="Q26" s="430"/>
      <c r="R26" s="430"/>
      <c r="S26" s="430" t="s">
        <v>233</v>
      </c>
      <c r="T26" s="430"/>
      <c r="U26" s="430"/>
      <c r="V26" s="430"/>
      <c r="W26" s="379" t="s">
        <v>127</v>
      </c>
      <c r="X26" s="380"/>
      <c r="Y26" s="380"/>
      <c r="Z26" s="380"/>
      <c r="AA26" s="381"/>
      <c r="AB26" s="430" t="s">
        <v>864</v>
      </c>
      <c r="AC26" s="430"/>
      <c r="AD26" s="431"/>
    </row>
    <row r="27" spans="2:30" ht="15" customHeight="1" x14ac:dyDescent="0.25">
      <c r="B27" s="476"/>
      <c r="C27" s="383"/>
      <c r="D27" s="383"/>
      <c r="E27" s="383"/>
      <c r="F27" s="383"/>
      <c r="G27" s="383"/>
      <c r="H27" s="477"/>
      <c r="I27" s="421"/>
      <c r="J27" s="390"/>
      <c r="K27" s="390"/>
      <c r="L27" s="390"/>
      <c r="M27" s="390"/>
      <c r="N27" s="390"/>
      <c r="O27" s="390"/>
      <c r="P27" s="390"/>
      <c r="Q27" s="390"/>
      <c r="R27" s="390"/>
      <c r="S27" s="390"/>
      <c r="T27" s="390"/>
      <c r="U27" s="390"/>
      <c r="V27" s="390"/>
      <c r="W27" s="382"/>
      <c r="X27" s="383"/>
      <c r="Y27" s="383"/>
      <c r="Z27" s="383"/>
      <c r="AA27" s="384"/>
      <c r="AB27" s="390"/>
      <c r="AC27" s="390"/>
      <c r="AD27" s="474"/>
    </row>
    <row r="28" spans="2:30" ht="15" customHeight="1" thickBot="1" x14ac:dyDescent="0.3">
      <c r="B28" s="478"/>
      <c r="C28" s="386"/>
      <c r="D28" s="386"/>
      <c r="E28" s="386"/>
      <c r="F28" s="386"/>
      <c r="G28" s="386"/>
      <c r="H28" s="479"/>
      <c r="I28" s="422"/>
      <c r="J28" s="391"/>
      <c r="K28" s="391"/>
      <c r="L28" s="391"/>
      <c r="M28" s="391"/>
      <c r="N28" s="391"/>
      <c r="O28" s="391"/>
      <c r="P28" s="391"/>
      <c r="Q28" s="391"/>
      <c r="R28" s="391"/>
      <c r="S28" s="391"/>
      <c r="T28" s="391"/>
      <c r="U28" s="391"/>
      <c r="V28" s="391"/>
      <c r="W28" s="385"/>
      <c r="X28" s="386"/>
      <c r="Y28" s="386"/>
      <c r="Z28" s="386"/>
      <c r="AA28" s="387"/>
      <c r="AB28" s="391"/>
      <c r="AC28" s="391"/>
      <c r="AD28" s="433"/>
    </row>
    <row r="29" spans="2:30" ht="15" customHeight="1" thickBot="1" x14ac:dyDescent="0.3">
      <c r="B29" s="844" t="s">
        <v>234</v>
      </c>
      <c r="C29" s="845"/>
      <c r="D29" s="845"/>
      <c r="E29" s="845"/>
      <c r="F29" s="845"/>
      <c r="G29" s="845"/>
      <c r="H29" s="846"/>
      <c r="I29" s="1218">
        <f>'T4-Units'!B54</f>
        <v>0</v>
      </c>
      <c r="J29" s="592"/>
      <c r="K29" s="592"/>
      <c r="L29" s="592">
        <f>'T4-Units'!R59</f>
        <v>0</v>
      </c>
      <c r="M29" s="592"/>
      <c r="N29" s="592"/>
      <c r="O29" s="1765">
        <f>IF(I29&gt;0,I29/L29,0)</f>
        <v>0</v>
      </c>
      <c r="P29" s="1765"/>
      <c r="Q29" s="1765"/>
      <c r="R29" s="1765"/>
      <c r="S29" s="2390">
        <f>'T5-Sources'!AE14</f>
        <v>0</v>
      </c>
      <c r="T29" s="592"/>
      <c r="U29" s="592"/>
      <c r="V29" s="592"/>
      <c r="W29" s="2065">
        <f>'T6-Budget'!Z40</f>
        <v>0</v>
      </c>
      <c r="X29" s="2066"/>
      <c r="Y29" s="2066"/>
      <c r="Z29" s="2066"/>
      <c r="AA29" s="2067"/>
      <c r="AB29" s="1765">
        <f>IF(S29&gt;0,S29/W29,0)</f>
        <v>0</v>
      </c>
      <c r="AC29" s="1765"/>
      <c r="AD29" s="2342"/>
    </row>
    <row r="30" spans="2:30" ht="15" customHeight="1" x14ac:dyDescent="0.25"/>
    <row r="31" spans="2:30" ht="15" customHeight="1" x14ac:dyDescent="0.25">
      <c r="B31" s="134" t="s">
        <v>238</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row>
    <row r="32" spans="2:30" ht="15" customHeight="1" x14ac:dyDescent="0.25"/>
    <row r="33" spans="2:30" ht="15" customHeight="1" x14ac:dyDescent="0.25">
      <c r="B33" s="985" t="s">
        <v>237</v>
      </c>
      <c r="C33" s="985"/>
      <c r="D33" s="985"/>
      <c r="E33" s="985"/>
      <c r="F33" s="985"/>
      <c r="G33" s="985"/>
      <c r="H33" s="985"/>
      <c r="I33" s="985"/>
      <c r="J33" s="985"/>
      <c r="K33" s="985"/>
      <c r="L33" s="985"/>
      <c r="M33" s="985"/>
      <c r="N33" s="985"/>
      <c r="O33" s="985"/>
      <c r="P33" s="985"/>
      <c r="Q33" s="985"/>
      <c r="R33" s="985"/>
      <c r="S33" s="985"/>
      <c r="T33" s="985"/>
      <c r="U33" s="985"/>
      <c r="V33" s="985"/>
      <c r="W33" s="985"/>
      <c r="X33" s="985"/>
      <c r="Y33" s="985"/>
      <c r="Z33" s="985"/>
      <c r="AA33" s="985"/>
      <c r="AB33" s="19"/>
      <c r="AC33" s="19"/>
      <c r="AD33" s="19"/>
    </row>
    <row r="34" spans="2:30" ht="15" customHeight="1" x14ac:dyDescent="0.25">
      <c r="B34" s="985"/>
      <c r="C34" s="985"/>
      <c r="D34" s="985"/>
      <c r="E34" s="985"/>
      <c r="F34" s="985"/>
      <c r="G34" s="985"/>
      <c r="H34" s="985"/>
      <c r="I34" s="985"/>
      <c r="J34" s="985"/>
      <c r="K34" s="985"/>
      <c r="L34" s="985"/>
      <c r="M34" s="985"/>
      <c r="N34" s="985"/>
      <c r="O34" s="985"/>
      <c r="P34" s="985"/>
      <c r="Q34" s="985"/>
      <c r="R34" s="985"/>
      <c r="S34" s="985"/>
      <c r="T34" s="985"/>
      <c r="U34" s="985"/>
      <c r="V34" s="985"/>
      <c r="W34" s="985"/>
      <c r="X34" s="985"/>
      <c r="Y34" s="985"/>
      <c r="Z34" s="985"/>
      <c r="AA34" s="985"/>
      <c r="AB34" s="137"/>
      <c r="AC34" s="138"/>
      <c r="AD34" s="139"/>
    </row>
    <row r="35" spans="2:30" ht="15" customHeight="1" thickBot="1" x14ac:dyDescent="0.3"/>
    <row r="36" spans="2:30" ht="15" customHeight="1" thickBot="1" x14ac:dyDescent="0.3">
      <c r="B36" s="172" t="s">
        <v>239</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row>
    <row r="37" spans="2:30" ht="15" customHeight="1" x14ac:dyDescent="0.25"/>
    <row r="38" spans="2:30" ht="15" customHeight="1" x14ac:dyDescent="0.25">
      <c r="B38" s="134" t="s">
        <v>240</v>
      </c>
      <c r="C38" s="134"/>
      <c r="D38" s="134"/>
      <c r="E38" s="134"/>
      <c r="F38" s="134"/>
      <c r="G38" s="134"/>
      <c r="H38" s="134"/>
      <c r="I38" s="134"/>
      <c r="J38" s="134"/>
      <c r="K38" s="134"/>
      <c r="L38" s="134"/>
      <c r="M38" s="134"/>
      <c r="N38" s="134"/>
      <c r="O38" s="134"/>
      <c r="P38" s="134"/>
      <c r="Q38" s="134"/>
      <c r="R38" s="134"/>
      <c r="S38" s="134"/>
      <c r="T38" s="134"/>
      <c r="U38" s="134"/>
      <c r="V38" s="134"/>
      <c r="W38" s="134"/>
      <c r="X38" s="131"/>
      <c r="Y38" s="133"/>
      <c r="Z38" s="133"/>
      <c r="AA38" s="133"/>
      <c r="AB38" s="133"/>
      <c r="AC38" s="133"/>
      <c r="AD38" s="132"/>
    </row>
    <row r="39" spans="2:30" ht="15" customHeight="1" thickBot="1" x14ac:dyDescent="0.3"/>
    <row r="40" spans="2:30" ht="15" customHeight="1" thickBot="1" x14ac:dyDescent="0.3">
      <c r="B40" s="172" t="s">
        <v>244</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row>
    <row r="41" spans="2:30" ht="15" customHeight="1" thickBot="1" x14ac:dyDescent="0.3"/>
    <row r="42" spans="2:30" ht="15" customHeight="1" thickBot="1" x14ac:dyDescent="0.3">
      <c r="B42" s="2163"/>
      <c r="C42" s="2164"/>
      <c r="D42" s="2164"/>
      <c r="E42" s="2164"/>
      <c r="F42" s="2165"/>
      <c r="G42" s="2197" t="s">
        <v>248</v>
      </c>
      <c r="H42" s="229"/>
      <c r="I42" s="229"/>
      <c r="J42" s="231"/>
      <c r="K42" s="228" t="s">
        <v>153</v>
      </c>
      <c r="L42" s="229"/>
      <c r="M42" s="229"/>
      <c r="N42" s="230"/>
    </row>
    <row r="43" spans="2:30" ht="15" customHeight="1" x14ac:dyDescent="0.25">
      <c r="B43" s="1019" t="s">
        <v>245</v>
      </c>
      <c r="C43" s="1020"/>
      <c r="D43" s="1020"/>
      <c r="E43" s="1020"/>
      <c r="F43" s="1021"/>
      <c r="G43" s="1238"/>
      <c r="H43" s="619"/>
      <c r="I43" s="619"/>
      <c r="J43" s="1666"/>
      <c r="K43" s="2313">
        <f>IF(G45&gt;0,G43/G45,0)</f>
        <v>0</v>
      </c>
      <c r="L43" s="1273"/>
      <c r="M43" s="1273"/>
      <c r="N43" s="2314"/>
    </row>
    <row r="44" spans="2:30" ht="15" customHeight="1" thickBot="1" x14ac:dyDescent="0.3">
      <c r="B44" s="2167" t="s">
        <v>246</v>
      </c>
      <c r="C44" s="2168"/>
      <c r="D44" s="2168"/>
      <c r="E44" s="2168"/>
      <c r="F44" s="2169"/>
      <c r="G44" s="1571"/>
      <c r="H44" s="579"/>
      <c r="I44" s="579"/>
      <c r="J44" s="1653"/>
      <c r="K44" s="2339">
        <f>IF(G45&gt;0,G44/G45,0)</f>
        <v>0</v>
      </c>
      <c r="L44" s="1274"/>
      <c r="M44" s="1274"/>
      <c r="N44" s="2340"/>
    </row>
    <row r="45" spans="2:30" ht="15" customHeight="1" thickTop="1" thickBot="1" x14ac:dyDescent="0.3">
      <c r="B45" s="507" t="s">
        <v>247</v>
      </c>
      <c r="C45" s="508"/>
      <c r="D45" s="508"/>
      <c r="E45" s="508"/>
      <c r="F45" s="509"/>
      <c r="G45" s="1218">
        <f>SUM(G43:J44)</f>
        <v>0</v>
      </c>
      <c r="H45" s="592"/>
      <c r="I45" s="592"/>
      <c r="J45" s="969"/>
      <c r="K45" s="2341">
        <f>SUM(K43:N44)</f>
        <v>0</v>
      </c>
      <c r="L45" s="1765"/>
      <c r="M45" s="1765"/>
      <c r="N45" s="2342"/>
    </row>
    <row r="46" spans="2:30" ht="15" customHeight="1" x14ac:dyDescent="0.25"/>
    <row r="47" spans="2:30" ht="15" customHeight="1" x14ac:dyDescent="0.25">
      <c r="B47" s="210" t="s">
        <v>1327</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row>
    <row r="48" spans="2:30" ht="15" customHeight="1" x14ac:dyDescent="0.25">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row>
    <row r="49" spans="2:30" ht="15" customHeight="1" x14ac:dyDescent="0.25">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row>
    <row r="50" spans="2:30" ht="15" customHeight="1" x14ac:dyDescent="0.25">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row>
    <row r="51" spans="2:30" ht="15" customHeight="1" x14ac:dyDescent="0.25">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row>
    <row r="52" spans="2:30" ht="15" customHeight="1" x14ac:dyDescent="0.25">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row>
    <row r="53" spans="2:30" ht="15" customHeight="1" thickBot="1" x14ac:dyDescent="0.3"/>
    <row r="54" spans="2:30" ht="15" customHeight="1" thickBot="1" x14ac:dyDescent="0.3">
      <c r="B54" s="172" t="s">
        <v>249</v>
      </c>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row>
    <row r="55" spans="2:30" ht="15" customHeight="1" thickBot="1" x14ac:dyDescent="0.3"/>
    <row r="56" spans="2:30" ht="15" customHeight="1" x14ac:dyDescent="0.25">
      <c r="B56" s="544" t="s">
        <v>220</v>
      </c>
      <c r="C56" s="456"/>
      <c r="D56" s="456"/>
      <c r="E56" s="456"/>
      <c r="F56" s="457"/>
      <c r="G56" s="547" t="s">
        <v>265</v>
      </c>
      <c r="H56" s="456"/>
      <c r="I56" s="456"/>
      <c r="J56" s="456"/>
      <c r="K56" s="456"/>
      <c r="L56" s="456"/>
      <c r="M56" s="456" t="s">
        <v>259</v>
      </c>
      <c r="N56" s="456"/>
      <c r="O56" s="456"/>
      <c r="P56" s="456" t="s">
        <v>260</v>
      </c>
      <c r="Q56" s="456"/>
      <c r="R56" s="456"/>
      <c r="S56" s="456"/>
      <c r="T56" s="456"/>
      <c r="U56" s="456"/>
      <c r="V56" s="456"/>
      <c r="W56" s="456"/>
      <c r="X56" s="456"/>
      <c r="Y56" s="456"/>
      <c r="Z56" s="456"/>
      <c r="AA56" s="456"/>
      <c r="AB56" s="456"/>
      <c r="AC56" s="456"/>
      <c r="AD56" s="457"/>
    </row>
    <row r="57" spans="2:30" ht="15" customHeight="1" thickBot="1" x14ac:dyDescent="0.3">
      <c r="B57" s="545"/>
      <c r="C57" s="459"/>
      <c r="D57" s="459"/>
      <c r="E57" s="459"/>
      <c r="F57" s="460"/>
      <c r="G57" s="458"/>
      <c r="H57" s="459"/>
      <c r="I57" s="459"/>
      <c r="J57" s="459"/>
      <c r="K57" s="459"/>
      <c r="L57" s="459"/>
      <c r="M57" s="459"/>
      <c r="N57" s="459"/>
      <c r="O57" s="459"/>
      <c r="P57" s="459" t="s">
        <v>261</v>
      </c>
      <c r="Q57" s="459"/>
      <c r="R57" s="459"/>
      <c r="S57" s="459" t="s">
        <v>266</v>
      </c>
      <c r="T57" s="459"/>
      <c r="U57" s="459"/>
      <c r="V57" s="459" t="s">
        <v>262</v>
      </c>
      <c r="W57" s="459"/>
      <c r="X57" s="459"/>
      <c r="Y57" s="459" t="s">
        <v>263</v>
      </c>
      <c r="Z57" s="459"/>
      <c r="AA57" s="459"/>
      <c r="AB57" s="459" t="s">
        <v>264</v>
      </c>
      <c r="AC57" s="459"/>
      <c r="AD57" s="460"/>
    </row>
    <row r="58" spans="2:30" ht="15" customHeight="1" x14ac:dyDescent="0.25">
      <c r="B58" s="1019" t="s">
        <v>250</v>
      </c>
      <c r="C58" s="1020"/>
      <c r="D58" s="1020"/>
      <c r="E58" s="1020"/>
      <c r="F58" s="1021"/>
      <c r="G58" s="1238"/>
      <c r="H58" s="619"/>
      <c r="I58" s="619"/>
      <c r="J58" s="619"/>
      <c r="K58" s="619"/>
      <c r="L58" s="619"/>
      <c r="M58" s="619"/>
      <c r="N58" s="619"/>
      <c r="O58" s="619"/>
      <c r="P58" s="949"/>
      <c r="Q58" s="949"/>
      <c r="R58" s="949"/>
      <c r="S58" s="949"/>
      <c r="T58" s="949"/>
      <c r="U58" s="949"/>
      <c r="V58" s="949"/>
      <c r="W58" s="949"/>
      <c r="X58" s="949"/>
      <c r="Y58" s="949"/>
      <c r="Z58" s="949"/>
      <c r="AA58" s="949"/>
      <c r="AB58" s="949"/>
      <c r="AC58" s="949"/>
      <c r="AD58" s="2338"/>
    </row>
    <row r="59" spans="2:30" ht="15" customHeight="1" x14ac:dyDescent="0.25">
      <c r="B59" s="788" t="s">
        <v>251</v>
      </c>
      <c r="C59" s="789"/>
      <c r="D59" s="789"/>
      <c r="E59" s="789"/>
      <c r="F59" s="790"/>
      <c r="G59" s="132"/>
      <c r="H59" s="153"/>
      <c r="I59" s="153"/>
      <c r="J59" s="153"/>
      <c r="K59" s="153"/>
      <c r="L59" s="153"/>
      <c r="M59" s="153"/>
      <c r="N59" s="153"/>
      <c r="O59" s="153"/>
      <c r="P59" s="873"/>
      <c r="Q59" s="873"/>
      <c r="R59" s="873"/>
      <c r="S59" s="873"/>
      <c r="T59" s="873"/>
      <c r="U59" s="873"/>
      <c r="V59" s="873"/>
      <c r="W59" s="873"/>
      <c r="X59" s="873"/>
      <c r="Y59" s="873"/>
      <c r="Z59" s="873"/>
      <c r="AA59" s="873"/>
      <c r="AB59" s="873"/>
      <c r="AC59" s="873"/>
      <c r="AD59" s="2288"/>
    </row>
    <row r="60" spans="2:30" ht="15" customHeight="1" x14ac:dyDescent="0.25">
      <c r="B60" s="925" t="s">
        <v>252</v>
      </c>
      <c r="C60" s="926"/>
      <c r="D60" s="926"/>
      <c r="E60" s="926"/>
      <c r="F60" s="927"/>
      <c r="G60" s="132"/>
      <c r="H60" s="153"/>
      <c r="I60" s="153"/>
      <c r="J60" s="153"/>
      <c r="K60" s="153"/>
      <c r="L60" s="153"/>
      <c r="M60" s="153"/>
      <c r="N60" s="153"/>
      <c r="O60" s="153"/>
      <c r="P60" s="873"/>
      <c r="Q60" s="873"/>
      <c r="R60" s="873"/>
      <c r="S60" s="873"/>
      <c r="T60" s="873"/>
      <c r="U60" s="873"/>
      <c r="V60" s="873"/>
      <c r="W60" s="873"/>
      <c r="X60" s="873"/>
      <c r="Y60" s="873"/>
      <c r="Z60" s="873"/>
      <c r="AA60" s="873"/>
      <c r="AB60" s="873"/>
      <c r="AC60" s="873"/>
      <c r="AD60" s="2288"/>
    </row>
    <row r="61" spans="2:30" ht="15" customHeight="1" x14ac:dyDescent="0.25">
      <c r="B61" s="788" t="s">
        <v>253</v>
      </c>
      <c r="C61" s="789"/>
      <c r="D61" s="789"/>
      <c r="E61" s="789"/>
      <c r="F61" s="790"/>
      <c r="G61" s="132"/>
      <c r="H61" s="153"/>
      <c r="I61" s="153"/>
      <c r="J61" s="153"/>
      <c r="K61" s="153"/>
      <c r="L61" s="153"/>
      <c r="M61" s="153"/>
      <c r="N61" s="153"/>
      <c r="O61" s="153"/>
      <c r="P61" s="873"/>
      <c r="Q61" s="873"/>
      <c r="R61" s="873"/>
      <c r="S61" s="873"/>
      <c r="T61" s="873"/>
      <c r="U61" s="873"/>
      <c r="V61" s="873"/>
      <c r="W61" s="873"/>
      <c r="X61" s="873"/>
      <c r="Y61" s="873"/>
      <c r="Z61" s="873"/>
      <c r="AA61" s="873"/>
      <c r="AB61" s="873"/>
      <c r="AC61" s="873"/>
      <c r="AD61" s="2288"/>
    </row>
    <row r="62" spans="2:30" ht="15" customHeight="1" x14ac:dyDescent="0.25">
      <c r="B62" s="188" t="s">
        <v>1183</v>
      </c>
      <c r="C62" s="189"/>
      <c r="D62" s="189"/>
      <c r="E62" s="189"/>
      <c r="F62" s="678"/>
      <c r="G62" s="208"/>
      <c r="H62" s="133"/>
      <c r="I62" s="133"/>
      <c r="J62" s="133"/>
      <c r="K62" s="133"/>
      <c r="L62" s="132"/>
      <c r="M62" s="131"/>
      <c r="N62" s="133"/>
      <c r="O62" s="132"/>
      <c r="P62" s="2303"/>
      <c r="Q62" s="2304"/>
      <c r="R62" s="872"/>
      <c r="S62" s="2303"/>
      <c r="T62" s="2304"/>
      <c r="U62" s="872"/>
      <c r="V62" s="2303"/>
      <c r="W62" s="2304"/>
      <c r="X62" s="872"/>
      <c r="Y62" s="2303"/>
      <c r="Z62" s="2304"/>
      <c r="AA62" s="872"/>
      <c r="AB62" s="2303"/>
      <c r="AC62" s="2304"/>
      <c r="AD62" s="2305"/>
    </row>
    <row r="63" spans="2:30" ht="15" customHeight="1" x14ac:dyDescent="0.25">
      <c r="B63" s="925" t="s">
        <v>254</v>
      </c>
      <c r="C63" s="926"/>
      <c r="D63" s="926"/>
      <c r="E63" s="926"/>
      <c r="F63" s="927"/>
      <c r="G63" s="132"/>
      <c r="H63" s="153"/>
      <c r="I63" s="153"/>
      <c r="J63" s="153"/>
      <c r="K63" s="153"/>
      <c r="L63" s="153"/>
      <c r="M63" s="153"/>
      <c r="N63" s="153"/>
      <c r="O63" s="153"/>
      <c r="P63" s="873"/>
      <c r="Q63" s="873"/>
      <c r="R63" s="873"/>
      <c r="S63" s="873"/>
      <c r="T63" s="873"/>
      <c r="U63" s="873"/>
      <c r="V63" s="873"/>
      <c r="W63" s="873"/>
      <c r="X63" s="873"/>
      <c r="Y63" s="873"/>
      <c r="Z63" s="873"/>
      <c r="AA63" s="873"/>
      <c r="AB63" s="873"/>
      <c r="AC63" s="873"/>
      <c r="AD63" s="2288"/>
    </row>
    <row r="64" spans="2:30" ht="15" customHeight="1" x14ac:dyDescent="0.25">
      <c r="B64" s="788" t="s">
        <v>255</v>
      </c>
      <c r="C64" s="789"/>
      <c r="D64" s="789"/>
      <c r="E64" s="789"/>
      <c r="F64" s="790"/>
      <c r="G64" s="132"/>
      <c r="H64" s="153"/>
      <c r="I64" s="153"/>
      <c r="J64" s="153"/>
      <c r="K64" s="153"/>
      <c r="L64" s="153"/>
      <c r="M64" s="153"/>
      <c r="N64" s="153"/>
      <c r="O64" s="153"/>
      <c r="P64" s="873"/>
      <c r="Q64" s="873"/>
      <c r="R64" s="873"/>
      <c r="S64" s="873"/>
      <c r="T64" s="873"/>
      <c r="U64" s="873"/>
      <c r="V64" s="873"/>
      <c r="W64" s="873"/>
      <c r="X64" s="873"/>
      <c r="Y64" s="873"/>
      <c r="Z64" s="873"/>
      <c r="AA64" s="873"/>
      <c r="AB64" s="873"/>
      <c r="AC64" s="873"/>
      <c r="AD64" s="2288"/>
    </row>
    <row r="65" spans="2:30" ht="15" customHeight="1" thickBot="1" x14ac:dyDescent="0.3">
      <c r="B65" s="2167" t="s">
        <v>256</v>
      </c>
      <c r="C65" s="2168"/>
      <c r="D65" s="2168"/>
      <c r="E65" s="2168"/>
      <c r="F65" s="2169"/>
      <c r="G65" s="1571"/>
      <c r="H65" s="579"/>
      <c r="I65" s="579"/>
      <c r="J65" s="579"/>
      <c r="K65" s="579"/>
      <c r="L65" s="579"/>
      <c r="M65" s="579"/>
      <c r="N65" s="579"/>
      <c r="O65" s="579"/>
      <c r="P65" s="635"/>
      <c r="Q65" s="635"/>
      <c r="R65" s="635"/>
      <c r="S65" s="635"/>
      <c r="T65" s="635"/>
      <c r="U65" s="635"/>
      <c r="V65" s="635"/>
      <c r="W65" s="635"/>
      <c r="X65" s="635"/>
      <c r="Y65" s="635"/>
      <c r="Z65" s="635"/>
      <c r="AA65" s="635"/>
      <c r="AB65" s="635"/>
      <c r="AC65" s="635"/>
      <c r="AD65" s="2289"/>
    </row>
    <row r="66" spans="2:30" ht="15" customHeight="1" thickTop="1" thickBot="1" x14ac:dyDescent="0.3">
      <c r="B66" s="2286" t="s">
        <v>257</v>
      </c>
      <c r="C66" s="2287"/>
      <c r="D66" s="2287"/>
      <c r="E66" s="2287"/>
      <c r="F66" s="2287"/>
      <c r="G66" s="2287"/>
      <c r="H66" s="2287"/>
      <c r="I66" s="2287"/>
      <c r="J66" s="2287"/>
      <c r="K66" s="2287"/>
      <c r="L66" s="2287"/>
      <c r="M66" s="2287"/>
      <c r="N66" s="2287"/>
      <c r="O66" s="2287"/>
      <c r="P66" s="1767">
        <f>SUM(P58:R65)</f>
        <v>0</v>
      </c>
      <c r="Q66" s="1767"/>
      <c r="R66" s="1767"/>
      <c r="S66" s="1767">
        <f>SUM(S58:U65)</f>
        <v>0</v>
      </c>
      <c r="T66" s="1767"/>
      <c r="U66" s="1767"/>
      <c r="V66" s="1767">
        <f>SUM(V58:X65)</f>
        <v>0</v>
      </c>
      <c r="W66" s="1767"/>
      <c r="X66" s="1767"/>
      <c r="Y66" s="1767">
        <f>SUM(Y58:AA65)</f>
        <v>0</v>
      </c>
      <c r="Z66" s="1767"/>
      <c r="AA66" s="1767"/>
      <c r="AB66" s="1767">
        <f>SUM(AB58:AD65)</f>
        <v>0</v>
      </c>
      <c r="AC66" s="1767"/>
      <c r="AD66" s="2285"/>
    </row>
    <row r="67" spans="2:30" ht="15" customHeight="1" x14ac:dyDescent="0.25">
      <c r="B67" s="23"/>
      <c r="C67" s="23"/>
      <c r="D67" s="23"/>
      <c r="E67" s="23"/>
      <c r="F67" s="23"/>
      <c r="G67" s="23"/>
      <c r="H67" s="23"/>
      <c r="I67" s="23"/>
      <c r="J67" s="23"/>
      <c r="K67" s="23"/>
      <c r="L67" s="23"/>
      <c r="M67" s="23"/>
      <c r="N67" s="23"/>
      <c r="O67" s="23"/>
    </row>
    <row r="68" spans="2:30" ht="15" customHeight="1" x14ac:dyDescent="0.25">
      <c r="B68" s="134" t="s">
        <v>268</v>
      </c>
      <c r="C68" s="134"/>
      <c r="D68" s="134"/>
      <c r="E68" s="134"/>
      <c r="F68" s="134"/>
      <c r="G68" s="134"/>
      <c r="H68" s="134"/>
      <c r="I68" s="134"/>
      <c r="J68" s="134"/>
      <c r="K68" s="134"/>
      <c r="L68" s="131"/>
      <c r="M68" s="133"/>
      <c r="N68" s="133"/>
      <c r="O68" s="133"/>
      <c r="P68" s="133"/>
      <c r="Q68" s="133"/>
      <c r="R68" s="133"/>
      <c r="S68" s="133"/>
      <c r="T68" s="133"/>
      <c r="U68" s="133"/>
      <c r="V68" s="133"/>
      <c r="W68" s="133"/>
      <c r="X68" s="133"/>
      <c r="Y68" s="133"/>
      <c r="Z68" s="133"/>
      <c r="AA68" s="133"/>
      <c r="AB68" s="133"/>
      <c r="AC68" s="133"/>
      <c r="AD68" s="132"/>
    </row>
    <row r="69" spans="2:30" ht="15" customHeight="1" x14ac:dyDescent="0.25"/>
    <row r="70" spans="2:30" ht="15" customHeight="1" x14ac:dyDescent="0.25">
      <c r="B70" s="985" t="s">
        <v>1393</v>
      </c>
      <c r="C70" s="985"/>
      <c r="D70" s="985"/>
      <c r="E70" s="985"/>
      <c r="F70" s="985"/>
      <c r="G70" s="985"/>
      <c r="H70" s="985"/>
      <c r="I70" s="985"/>
      <c r="J70" s="985"/>
      <c r="K70" s="985"/>
      <c r="L70" s="985"/>
      <c r="M70" s="985"/>
      <c r="N70" s="985"/>
      <c r="O70" s="985"/>
      <c r="P70" s="985"/>
      <c r="Q70" s="985"/>
      <c r="R70" s="985"/>
      <c r="S70" s="985"/>
      <c r="T70" s="985"/>
      <c r="U70" s="1007" t="s">
        <v>60</v>
      </c>
      <c r="V70" s="1007"/>
      <c r="W70" s="1007"/>
      <c r="X70" s="1007"/>
      <c r="Y70" s="1007"/>
      <c r="Z70" s="1007"/>
      <c r="AA70" s="1007"/>
      <c r="AB70" s="137"/>
      <c r="AC70" s="138"/>
      <c r="AD70" s="139"/>
    </row>
    <row r="71" spans="2:30" ht="15" customHeight="1" x14ac:dyDescent="0.25">
      <c r="B71" s="985"/>
      <c r="C71" s="985"/>
      <c r="D71" s="985"/>
      <c r="E71" s="985"/>
      <c r="F71" s="985"/>
      <c r="G71" s="985"/>
      <c r="H71" s="985"/>
      <c r="I71" s="985"/>
      <c r="J71" s="985"/>
      <c r="K71" s="985"/>
      <c r="L71" s="985"/>
      <c r="M71" s="985"/>
      <c r="N71" s="985"/>
      <c r="O71" s="985"/>
      <c r="P71" s="985"/>
      <c r="Q71" s="985"/>
      <c r="R71" s="985"/>
      <c r="S71" s="985"/>
      <c r="T71" s="985"/>
      <c r="U71" s="19"/>
      <c r="V71" s="19"/>
      <c r="W71" s="19"/>
      <c r="X71" s="19"/>
      <c r="Y71" s="19"/>
      <c r="Z71" s="19"/>
      <c r="AA71" s="19"/>
      <c r="AB71" s="19"/>
      <c r="AC71" s="19"/>
      <c r="AD71" s="19"/>
    </row>
    <row r="72" spans="2:30" ht="15" customHeight="1" thickBot="1" x14ac:dyDescent="0.3"/>
    <row r="73" spans="2:30" ht="15" customHeight="1" thickBot="1" x14ac:dyDescent="0.3">
      <c r="B73" s="172" t="s">
        <v>269</v>
      </c>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row>
    <row r="74" spans="2:30" ht="15" customHeight="1" x14ac:dyDescent="0.25"/>
    <row r="75" spans="2:30" ht="15" customHeight="1" x14ac:dyDescent="0.25">
      <c r="B75" s="210" t="s">
        <v>462</v>
      </c>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row>
    <row r="76" spans="2:30" ht="15" customHeight="1" x14ac:dyDescent="0.25">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row>
    <row r="77" spans="2:30" ht="15" customHeight="1" thickBot="1" x14ac:dyDescent="0.3"/>
    <row r="78" spans="2:30" ht="15" customHeight="1" thickBot="1" x14ac:dyDescent="0.3">
      <c r="B78" s="2163"/>
      <c r="C78" s="2164"/>
      <c r="D78" s="2164"/>
      <c r="E78" s="2164"/>
      <c r="F78" s="2164"/>
      <c r="G78" s="2164"/>
      <c r="H78" s="2164"/>
      <c r="I78" s="2164"/>
      <c r="J78" s="2164"/>
      <c r="K78" s="2164"/>
      <c r="L78" s="2164"/>
      <c r="M78" s="2164"/>
      <c r="N78" s="2164"/>
      <c r="O78" s="2165"/>
      <c r="P78" s="2197" t="s">
        <v>261</v>
      </c>
      <c r="Q78" s="229"/>
      <c r="R78" s="229"/>
      <c r="S78" s="229" t="s">
        <v>266</v>
      </c>
      <c r="T78" s="229"/>
      <c r="U78" s="229"/>
      <c r="V78" s="229" t="s">
        <v>262</v>
      </c>
      <c r="W78" s="229"/>
      <c r="X78" s="229"/>
      <c r="Y78" s="229" t="s">
        <v>263</v>
      </c>
      <c r="Z78" s="229"/>
      <c r="AA78" s="229"/>
      <c r="AB78" s="229" t="s">
        <v>264</v>
      </c>
      <c r="AC78" s="229"/>
      <c r="AD78" s="230"/>
    </row>
    <row r="79" spans="2:30" ht="15" customHeight="1" x14ac:dyDescent="0.25">
      <c r="B79" s="525" t="s">
        <v>530</v>
      </c>
      <c r="C79" s="526"/>
      <c r="D79" s="526"/>
      <c r="E79" s="526"/>
      <c r="F79" s="526"/>
      <c r="G79" s="526"/>
      <c r="H79" s="526"/>
      <c r="I79" s="526"/>
      <c r="J79" s="526"/>
      <c r="K79" s="526"/>
      <c r="L79" s="526"/>
      <c r="M79" s="526"/>
      <c r="N79" s="526"/>
      <c r="O79" s="2252"/>
      <c r="P79" s="2274"/>
      <c r="Q79" s="2275"/>
      <c r="R79" s="2275"/>
      <c r="S79" s="2275"/>
      <c r="T79" s="2275"/>
      <c r="U79" s="2275"/>
      <c r="V79" s="2275"/>
      <c r="W79" s="2275"/>
      <c r="X79" s="2275"/>
      <c r="Y79" s="2275"/>
      <c r="Z79" s="2275"/>
      <c r="AA79" s="2275"/>
      <c r="AB79" s="2275"/>
      <c r="AC79" s="2275"/>
      <c r="AD79" s="2276"/>
    </row>
    <row r="80" spans="2:30" ht="15" customHeight="1" x14ac:dyDescent="0.25">
      <c r="B80" s="527" t="s">
        <v>529</v>
      </c>
      <c r="C80" s="528"/>
      <c r="D80" s="528"/>
      <c r="E80" s="528"/>
      <c r="F80" s="528"/>
      <c r="G80" s="528"/>
      <c r="H80" s="528"/>
      <c r="I80" s="528"/>
      <c r="J80" s="528"/>
      <c r="K80" s="528"/>
      <c r="L80" s="528"/>
      <c r="M80" s="528"/>
      <c r="N80" s="528"/>
      <c r="O80" s="529"/>
      <c r="P80" s="2269">
        <f>P66</f>
        <v>0</v>
      </c>
      <c r="Q80" s="2238"/>
      <c r="R80" s="2238"/>
      <c r="S80" s="2270">
        <f>S66</f>
        <v>0</v>
      </c>
      <c r="T80" s="2238"/>
      <c r="U80" s="2238"/>
      <c r="V80" s="2270">
        <f>V66</f>
        <v>0</v>
      </c>
      <c r="W80" s="2238"/>
      <c r="X80" s="2238"/>
      <c r="Y80" s="2270">
        <f>Y66</f>
        <v>0</v>
      </c>
      <c r="Z80" s="2238"/>
      <c r="AA80" s="2238"/>
      <c r="AB80" s="2270">
        <f>AB66</f>
        <v>0</v>
      </c>
      <c r="AC80" s="2238"/>
      <c r="AD80" s="2239"/>
    </row>
    <row r="81" spans="2:30" ht="15" customHeight="1" thickBot="1" x14ac:dyDescent="0.3">
      <c r="B81" s="2277" t="s">
        <v>851</v>
      </c>
      <c r="C81" s="2278"/>
      <c r="D81" s="2278"/>
      <c r="E81" s="2278"/>
      <c r="F81" s="2278"/>
      <c r="G81" s="2278"/>
      <c r="H81" s="2278"/>
      <c r="I81" s="2278"/>
      <c r="J81" s="2278"/>
      <c r="K81" s="2278"/>
      <c r="L81" s="2278"/>
      <c r="M81" s="2278"/>
      <c r="N81" s="2278"/>
      <c r="O81" s="2279"/>
      <c r="P81" s="2280">
        <f>P79-P80</f>
        <v>0</v>
      </c>
      <c r="Q81" s="2272"/>
      <c r="R81" s="2272"/>
      <c r="S81" s="2271">
        <f>S79-S80</f>
        <v>0</v>
      </c>
      <c r="T81" s="2272"/>
      <c r="U81" s="2272"/>
      <c r="V81" s="2271">
        <f>V79-V80</f>
        <v>0</v>
      </c>
      <c r="W81" s="2272"/>
      <c r="X81" s="2272"/>
      <c r="Y81" s="2271">
        <f>Y79-Y80</f>
        <v>0</v>
      </c>
      <c r="Z81" s="2272"/>
      <c r="AA81" s="2272"/>
      <c r="AB81" s="2271">
        <f>AB79-AB80</f>
        <v>0</v>
      </c>
      <c r="AC81" s="2272"/>
      <c r="AD81" s="2273"/>
    </row>
    <row r="82" spans="2:30" ht="15" customHeight="1" x14ac:dyDescent="0.25">
      <c r="B82" s="2262" t="s">
        <v>531</v>
      </c>
      <c r="C82" s="2263"/>
      <c r="D82" s="2263"/>
      <c r="E82" s="2263"/>
      <c r="F82" s="2263"/>
      <c r="G82" s="2263"/>
      <c r="H82" s="2263"/>
      <c r="I82" s="2263"/>
      <c r="J82" s="2263"/>
      <c r="K82" s="2263"/>
      <c r="L82" s="2263"/>
      <c r="M82" s="2263"/>
      <c r="N82" s="2263"/>
      <c r="O82" s="2264"/>
      <c r="P82" s="2268"/>
      <c r="Q82" s="531"/>
      <c r="R82" s="531"/>
      <c r="S82" s="531"/>
      <c r="T82" s="531"/>
      <c r="U82" s="531"/>
      <c r="V82" s="531"/>
      <c r="W82" s="531"/>
      <c r="X82" s="531"/>
      <c r="Y82" s="531"/>
      <c r="Z82" s="531"/>
      <c r="AA82" s="531"/>
      <c r="AB82" s="531"/>
      <c r="AC82" s="531"/>
      <c r="AD82" s="532"/>
    </row>
    <row r="83" spans="2:30" ht="15" customHeight="1" x14ac:dyDescent="0.25">
      <c r="B83" s="188" t="s">
        <v>529</v>
      </c>
      <c r="C83" s="189"/>
      <c r="D83" s="189"/>
      <c r="E83" s="189"/>
      <c r="F83" s="189"/>
      <c r="G83" s="189"/>
      <c r="H83" s="189"/>
      <c r="I83" s="189"/>
      <c r="J83" s="189"/>
      <c r="K83" s="189"/>
      <c r="L83" s="189"/>
      <c r="M83" s="189"/>
      <c r="N83" s="189"/>
      <c r="O83" s="678"/>
      <c r="P83" s="2269">
        <f>P66</f>
        <v>0</v>
      </c>
      <c r="Q83" s="2238"/>
      <c r="R83" s="2238"/>
      <c r="S83" s="2270">
        <f>S66</f>
        <v>0</v>
      </c>
      <c r="T83" s="2238"/>
      <c r="U83" s="2238"/>
      <c r="V83" s="2270">
        <f>V66</f>
        <v>0</v>
      </c>
      <c r="W83" s="2238"/>
      <c r="X83" s="2238"/>
      <c r="Y83" s="2270">
        <f>Y66</f>
        <v>0</v>
      </c>
      <c r="Z83" s="2238"/>
      <c r="AA83" s="2238"/>
      <c r="AB83" s="2270">
        <f>AB66</f>
        <v>0</v>
      </c>
      <c r="AC83" s="2238"/>
      <c r="AD83" s="2239"/>
    </row>
    <row r="84" spans="2:30" ht="15" customHeight="1" thickBot="1" x14ac:dyDescent="0.3">
      <c r="B84" s="2281" t="s">
        <v>851</v>
      </c>
      <c r="C84" s="2282"/>
      <c r="D84" s="2282"/>
      <c r="E84" s="2282"/>
      <c r="F84" s="2282"/>
      <c r="G84" s="2282"/>
      <c r="H84" s="2282"/>
      <c r="I84" s="2282"/>
      <c r="J84" s="2282"/>
      <c r="K84" s="2282"/>
      <c r="L84" s="2282"/>
      <c r="M84" s="2282"/>
      <c r="N84" s="2282"/>
      <c r="O84" s="2283"/>
      <c r="P84" s="2284">
        <f>P82-P83</f>
        <v>0</v>
      </c>
      <c r="Q84" s="2266"/>
      <c r="R84" s="2266"/>
      <c r="S84" s="2265">
        <f>S82-S83</f>
        <v>0</v>
      </c>
      <c r="T84" s="2266"/>
      <c r="U84" s="2266"/>
      <c r="V84" s="2265">
        <f>V82-V83</f>
        <v>0</v>
      </c>
      <c r="W84" s="2266"/>
      <c r="X84" s="2266"/>
      <c r="Y84" s="2265">
        <f>Y82-Y83</f>
        <v>0</v>
      </c>
      <c r="Z84" s="2266"/>
      <c r="AA84" s="2266"/>
      <c r="AB84" s="2265">
        <f>AB82-AB83</f>
        <v>0</v>
      </c>
      <c r="AC84" s="2266"/>
      <c r="AD84" s="2267"/>
    </row>
    <row r="85" spans="2:30" ht="15" customHeight="1" x14ac:dyDescent="0.25">
      <c r="B85" s="525" t="s">
        <v>532</v>
      </c>
      <c r="C85" s="526"/>
      <c r="D85" s="526"/>
      <c r="E85" s="526"/>
      <c r="F85" s="526"/>
      <c r="G85" s="526"/>
      <c r="H85" s="526"/>
      <c r="I85" s="526"/>
      <c r="J85" s="526"/>
      <c r="K85" s="526"/>
      <c r="L85" s="526"/>
      <c r="M85" s="526"/>
      <c r="N85" s="526"/>
      <c r="O85" s="2252"/>
      <c r="P85" s="2274"/>
      <c r="Q85" s="2275"/>
      <c r="R85" s="2275"/>
      <c r="S85" s="2275"/>
      <c r="T85" s="2275"/>
      <c r="U85" s="2275"/>
      <c r="V85" s="2275"/>
      <c r="W85" s="2275"/>
      <c r="X85" s="2275"/>
      <c r="Y85" s="2275"/>
      <c r="Z85" s="2275"/>
      <c r="AA85" s="2275"/>
      <c r="AB85" s="2275"/>
      <c r="AC85" s="2275"/>
      <c r="AD85" s="2276"/>
    </row>
    <row r="86" spans="2:30" ht="15" customHeight="1" x14ac:dyDescent="0.25">
      <c r="B86" s="527" t="s">
        <v>529</v>
      </c>
      <c r="C86" s="528"/>
      <c r="D86" s="528"/>
      <c r="E86" s="528"/>
      <c r="F86" s="528"/>
      <c r="G86" s="528"/>
      <c r="H86" s="528"/>
      <c r="I86" s="528"/>
      <c r="J86" s="528"/>
      <c r="K86" s="528"/>
      <c r="L86" s="528"/>
      <c r="M86" s="528"/>
      <c r="N86" s="528"/>
      <c r="O86" s="529"/>
      <c r="P86" s="2269">
        <f>P66</f>
        <v>0</v>
      </c>
      <c r="Q86" s="2238"/>
      <c r="R86" s="2238"/>
      <c r="S86" s="2270">
        <f>S66</f>
        <v>0</v>
      </c>
      <c r="T86" s="2238"/>
      <c r="U86" s="2238"/>
      <c r="V86" s="2270">
        <f>V66</f>
        <v>0</v>
      </c>
      <c r="W86" s="2238"/>
      <c r="X86" s="2238"/>
      <c r="Y86" s="2270">
        <f>Y66</f>
        <v>0</v>
      </c>
      <c r="Z86" s="2238"/>
      <c r="AA86" s="2238"/>
      <c r="AB86" s="2270">
        <f>AB66</f>
        <v>0</v>
      </c>
      <c r="AC86" s="2238"/>
      <c r="AD86" s="2239"/>
    </row>
    <row r="87" spans="2:30" ht="15" customHeight="1" thickBot="1" x14ac:dyDescent="0.3">
      <c r="B87" s="2277" t="s">
        <v>851</v>
      </c>
      <c r="C87" s="2278"/>
      <c r="D87" s="2278"/>
      <c r="E87" s="2278"/>
      <c r="F87" s="2278"/>
      <c r="G87" s="2278"/>
      <c r="H87" s="2278"/>
      <c r="I87" s="2278"/>
      <c r="J87" s="2278"/>
      <c r="K87" s="2278"/>
      <c r="L87" s="2278"/>
      <c r="M87" s="2278"/>
      <c r="N87" s="2278"/>
      <c r="O87" s="2279"/>
      <c r="P87" s="2280">
        <f>P85-P86</f>
        <v>0</v>
      </c>
      <c r="Q87" s="2272"/>
      <c r="R87" s="2272"/>
      <c r="S87" s="2271">
        <f>S85-S86</f>
        <v>0</v>
      </c>
      <c r="T87" s="2272"/>
      <c r="U87" s="2272"/>
      <c r="V87" s="2271">
        <f>V85-V86</f>
        <v>0</v>
      </c>
      <c r="W87" s="2272"/>
      <c r="X87" s="2272"/>
      <c r="Y87" s="2271">
        <f>Y85-Y86</f>
        <v>0</v>
      </c>
      <c r="Z87" s="2272"/>
      <c r="AA87" s="2272"/>
      <c r="AB87" s="2271">
        <f>AB85-AB86</f>
        <v>0</v>
      </c>
      <c r="AC87" s="2272"/>
      <c r="AD87" s="2273"/>
    </row>
    <row r="88" spans="2:30" ht="15" customHeight="1" x14ac:dyDescent="0.25">
      <c r="B88" s="2262" t="s">
        <v>533</v>
      </c>
      <c r="C88" s="2263"/>
      <c r="D88" s="2263"/>
      <c r="E88" s="2263"/>
      <c r="F88" s="2263"/>
      <c r="G88" s="2263"/>
      <c r="H88" s="2263"/>
      <c r="I88" s="2263"/>
      <c r="J88" s="2263"/>
      <c r="K88" s="2263"/>
      <c r="L88" s="2263"/>
      <c r="M88" s="2263"/>
      <c r="N88" s="2263"/>
      <c r="O88" s="2264"/>
      <c r="P88" s="2268"/>
      <c r="Q88" s="531"/>
      <c r="R88" s="531"/>
      <c r="S88" s="531"/>
      <c r="T88" s="531"/>
      <c r="U88" s="531"/>
      <c r="V88" s="531"/>
      <c r="W88" s="531"/>
      <c r="X88" s="531"/>
      <c r="Y88" s="531"/>
      <c r="Z88" s="531"/>
      <c r="AA88" s="531"/>
      <c r="AB88" s="531"/>
      <c r="AC88" s="531"/>
      <c r="AD88" s="532"/>
    </row>
    <row r="89" spans="2:30" ht="15" customHeight="1" x14ac:dyDescent="0.25">
      <c r="B89" s="188" t="s">
        <v>529</v>
      </c>
      <c r="C89" s="189"/>
      <c r="D89" s="189"/>
      <c r="E89" s="189"/>
      <c r="F89" s="189"/>
      <c r="G89" s="189"/>
      <c r="H89" s="189"/>
      <c r="I89" s="189"/>
      <c r="J89" s="189"/>
      <c r="K89" s="189"/>
      <c r="L89" s="189"/>
      <c r="M89" s="189"/>
      <c r="N89" s="189"/>
      <c r="O89" s="678"/>
      <c r="P89" s="2269">
        <f>P66</f>
        <v>0</v>
      </c>
      <c r="Q89" s="2238"/>
      <c r="R89" s="2238"/>
      <c r="S89" s="2270">
        <f>S66</f>
        <v>0</v>
      </c>
      <c r="T89" s="2238"/>
      <c r="U89" s="2238"/>
      <c r="V89" s="2270">
        <f>V66</f>
        <v>0</v>
      </c>
      <c r="W89" s="2238"/>
      <c r="X89" s="2238"/>
      <c r="Y89" s="2270">
        <f>Y66</f>
        <v>0</v>
      </c>
      <c r="Z89" s="2238"/>
      <c r="AA89" s="2238"/>
      <c r="AB89" s="2270">
        <f>AB66</f>
        <v>0</v>
      </c>
      <c r="AC89" s="2238"/>
      <c r="AD89" s="2239"/>
    </row>
    <row r="90" spans="2:30" ht="15" customHeight="1" thickBot="1" x14ac:dyDescent="0.3">
      <c r="B90" s="2281" t="s">
        <v>851</v>
      </c>
      <c r="C90" s="2282"/>
      <c r="D90" s="2282"/>
      <c r="E90" s="2282"/>
      <c r="F90" s="2282"/>
      <c r="G90" s="2282"/>
      <c r="H90" s="2282"/>
      <c r="I90" s="2282"/>
      <c r="J90" s="2282"/>
      <c r="K90" s="2282"/>
      <c r="L90" s="2282"/>
      <c r="M90" s="2282"/>
      <c r="N90" s="2282"/>
      <c r="O90" s="2283"/>
      <c r="P90" s="2284">
        <f>P88-P89</f>
        <v>0</v>
      </c>
      <c r="Q90" s="2266"/>
      <c r="R90" s="2266"/>
      <c r="S90" s="2265">
        <f>S88-S89</f>
        <v>0</v>
      </c>
      <c r="T90" s="2266"/>
      <c r="U90" s="2266"/>
      <c r="V90" s="2265">
        <f>V88-V89</f>
        <v>0</v>
      </c>
      <c r="W90" s="2266"/>
      <c r="X90" s="2266"/>
      <c r="Y90" s="2265">
        <f>Y88-Y89</f>
        <v>0</v>
      </c>
      <c r="Z90" s="2266"/>
      <c r="AA90" s="2266"/>
      <c r="AB90" s="2265">
        <f>AB88-AB89</f>
        <v>0</v>
      </c>
      <c r="AC90" s="2266"/>
      <c r="AD90" s="2267"/>
    </row>
    <row r="91" spans="2:30" ht="15" customHeight="1" x14ac:dyDescent="0.25">
      <c r="B91" s="525" t="s">
        <v>534</v>
      </c>
      <c r="C91" s="526"/>
      <c r="D91" s="526"/>
      <c r="E91" s="526"/>
      <c r="F91" s="526"/>
      <c r="G91" s="526"/>
      <c r="H91" s="526"/>
      <c r="I91" s="526"/>
      <c r="J91" s="526"/>
      <c r="K91" s="526"/>
      <c r="L91" s="526"/>
      <c r="M91" s="526"/>
      <c r="N91" s="526"/>
      <c r="O91" s="2252"/>
      <c r="P91" s="2274"/>
      <c r="Q91" s="2275"/>
      <c r="R91" s="2275"/>
      <c r="S91" s="2275"/>
      <c r="T91" s="2275"/>
      <c r="U91" s="2275"/>
      <c r="V91" s="2275"/>
      <c r="W91" s="2275"/>
      <c r="X91" s="2275"/>
      <c r="Y91" s="2275"/>
      <c r="Z91" s="2275"/>
      <c r="AA91" s="2275"/>
      <c r="AB91" s="2275"/>
      <c r="AC91" s="2275"/>
      <c r="AD91" s="2276"/>
    </row>
    <row r="92" spans="2:30" ht="15" customHeight="1" x14ac:dyDescent="0.25">
      <c r="B92" s="527" t="s">
        <v>529</v>
      </c>
      <c r="C92" s="528"/>
      <c r="D92" s="528"/>
      <c r="E92" s="528"/>
      <c r="F92" s="528"/>
      <c r="G92" s="528"/>
      <c r="H92" s="528"/>
      <c r="I92" s="528"/>
      <c r="J92" s="528"/>
      <c r="K92" s="528"/>
      <c r="L92" s="528"/>
      <c r="M92" s="528"/>
      <c r="N92" s="528"/>
      <c r="O92" s="529"/>
      <c r="P92" s="2269">
        <f>P66</f>
        <v>0</v>
      </c>
      <c r="Q92" s="2238"/>
      <c r="R92" s="2238"/>
      <c r="S92" s="2270">
        <f>S66</f>
        <v>0</v>
      </c>
      <c r="T92" s="2238"/>
      <c r="U92" s="2238"/>
      <c r="V92" s="2270">
        <f>V66</f>
        <v>0</v>
      </c>
      <c r="W92" s="2238"/>
      <c r="X92" s="2238"/>
      <c r="Y92" s="2270">
        <f>Y66</f>
        <v>0</v>
      </c>
      <c r="Z92" s="2238"/>
      <c r="AA92" s="2238"/>
      <c r="AB92" s="2270">
        <f>AB66</f>
        <v>0</v>
      </c>
      <c r="AC92" s="2238"/>
      <c r="AD92" s="2239"/>
    </row>
    <row r="93" spans="2:30" ht="15" customHeight="1" thickBot="1" x14ac:dyDescent="0.3">
      <c r="B93" s="2277" t="s">
        <v>851</v>
      </c>
      <c r="C93" s="2278"/>
      <c r="D93" s="2278"/>
      <c r="E93" s="2278"/>
      <c r="F93" s="2278"/>
      <c r="G93" s="2278"/>
      <c r="H93" s="2278"/>
      <c r="I93" s="2278"/>
      <c r="J93" s="2278"/>
      <c r="K93" s="2278"/>
      <c r="L93" s="2278"/>
      <c r="M93" s="2278"/>
      <c r="N93" s="2278"/>
      <c r="O93" s="2279"/>
      <c r="P93" s="2280">
        <f>P91-P92</f>
        <v>0</v>
      </c>
      <c r="Q93" s="2272"/>
      <c r="R93" s="2272"/>
      <c r="S93" s="2271">
        <f>S91-S92</f>
        <v>0</v>
      </c>
      <c r="T93" s="2272"/>
      <c r="U93" s="2272"/>
      <c r="V93" s="2271">
        <f>V91-V92</f>
        <v>0</v>
      </c>
      <c r="W93" s="2272"/>
      <c r="X93" s="2272"/>
      <c r="Y93" s="2271">
        <f>Y91-Y92</f>
        <v>0</v>
      </c>
      <c r="Z93" s="2272"/>
      <c r="AA93" s="2272"/>
      <c r="AB93" s="2271">
        <f>AB91-AB92</f>
        <v>0</v>
      </c>
      <c r="AC93" s="2272"/>
      <c r="AD93" s="2273"/>
    </row>
    <row r="94" spans="2:30" ht="15" customHeight="1" thickBot="1" x14ac:dyDescent="0.3"/>
    <row r="95" spans="2:30" ht="15" customHeight="1" thickBot="1" x14ac:dyDescent="0.3">
      <c r="B95" s="172" t="s">
        <v>274</v>
      </c>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row>
    <row r="96" spans="2:30" ht="15" customHeight="1" thickBot="1" x14ac:dyDescent="0.3"/>
    <row r="97" spans="2:30" s="21" customFormat="1" ht="15" customHeight="1" x14ac:dyDescent="0.25">
      <c r="B97" s="544" t="s">
        <v>480</v>
      </c>
      <c r="C97" s="456"/>
      <c r="D97" s="456"/>
      <c r="E97" s="430" t="s">
        <v>80</v>
      </c>
      <c r="F97" s="430"/>
      <c r="G97" s="430"/>
      <c r="H97" s="430" t="s">
        <v>270</v>
      </c>
      <c r="I97" s="430"/>
      <c r="J97" s="430"/>
      <c r="K97" s="430" t="s">
        <v>271</v>
      </c>
      <c r="L97" s="430"/>
      <c r="M97" s="430"/>
      <c r="N97" s="430"/>
      <c r="O97" s="430" t="s">
        <v>1116</v>
      </c>
      <c r="P97" s="430"/>
      <c r="Q97" s="430"/>
      <c r="R97" s="430"/>
      <c r="S97" s="430" t="s">
        <v>273</v>
      </c>
      <c r="T97" s="430"/>
      <c r="U97" s="430"/>
      <c r="V97" s="430"/>
      <c r="W97" s="430" t="s">
        <v>1117</v>
      </c>
      <c r="X97" s="430"/>
      <c r="Y97" s="430"/>
      <c r="Z97" s="430"/>
      <c r="AA97" s="430" t="s">
        <v>272</v>
      </c>
      <c r="AB97" s="430"/>
      <c r="AC97" s="430"/>
      <c r="AD97" s="431"/>
    </row>
    <row r="98" spans="2:30" s="21" customFormat="1" ht="15" customHeight="1" thickBot="1" x14ac:dyDescent="0.3">
      <c r="B98" s="545"/>
      <c r="C98" s="459"/>
      <c r="D98" s="459"/>
      <c r="E98" s="391"/>
      <c r="F98" s="391"/>
      <c r="G98" s="391"/>
      <c r="H98" s="391"/>
      <c r="I98" s="391"/>
      <c r="J98" s="391"/>
      <c r="K98" s="391"/>
      <c r="L98" s="391"/>
      <c r="M98" s="391"/>
      <c r="N98" s="391"/>
      <c r="O98" s="391"/>
      <c r="P98" s="391"/>
      <c r="Q98" s="391"/>
      <c r="R98" s="391"/>
      <c r="S98" s="391"/>
      <c r="T98" s="391"/>
      <c r="U98" s="391"/>
      <c r="V98" s="391"/>
      <c r="W98" s="391"/>
      <c r="X98" s="391"/>
      <c r="Y98" s="391"/>
      <c r="Z98" s="391"/>
      <c r="AA98" s="391"/>
      <c r="AB98" s="391"/>
      <c r="AC98" s="391"/>
      <c r="AD98" s="433"/>
    </row>
    <row r="99" spans="2:30" s="21" customFormat="1" ht="15" customHeight="1" x14ac:dyDescent="0.25">
      <c r="B99" s="1259" t="s">
        <v>81</v>
      </c>
      <c r="C99" s="1260"/>
      <c r="D99" s="1260"/>
      <c r="E99" s="1260"/>
      <c r="F99" s="1260"/>
      <c r="G99" s="1260"/>
      <c r="H99" s="1260"/>
      <c r="I99" s="1260"/>
      <c r="J99" s="1260"/>
      <c r="K99" s="1260"/>
      <c r="L99" s="1260"/>
      <c r="M99" s="1260"/>
      <c r="N99" s="1260"/>
      <c r="O99" s="1260"/>
      <c r="P99" s="1260"/>
      <c r="Q99" s="1260"/>
      <c r="R99" s="1260"/>
      <c r="S99" s="1260"/>
      <c r="T99" s="1260"/>
      <c r="U99" s="1260"/>
      <c r="V99" s="1260"/>
      <c r="W99" s="1260"/>
      <c r="X99" s="1260"/>
      <c r="Y99" s="1260"/>
      <c r="Z99" s="1260"/>
      <c r="AA99" s="1260"/>
      <c r="AB99" s="1260"/>
      <c r="AC99" s="1260"/>
      <c r="AD99" s="1261"/>
    </row>
    <row r="100" spans="2:30" ht="15" customHeight="1" x14ac:dyDescent="0.25">
      <c r="B100" s="449">
        <v>0</v>
      </c>
      <c r="C100" s="450"/>
      <c r="D100" s="450"/>
      <c r="E100" s="1157">
        <f>'T4-Units'!J15</f>
        <v>0</v>
      </c>
      <c r="F100" s="1157"/>
      <c r="G100" s="1157"/>
      <c r="H100" s="153"/>
      <c r="I100" s="153"/>
      <c r="J100" s="153"/>
      <c r="K100" s="539"/>
      <c r="L100" s="539"/>
      <c r="M100" s="539"/>
      <c r="N100" s="539"/>
      <c r="O100" s="851">
        <f>E100*K100</f>
        <v>0</v>
      </c>
      <c r="P100" s="851"/>
      <c r="Q100" s="851"/>
      <c r="R100" s="851"/>
      <c r="S100" s="1907"/>
      <c r="T100" s="1907"/>
      <c r="U100" s="1907"/>
      <c r="V100" s="1907"/>
      <c r="W100" s="2081"/>
      <c r="X100" s="2081"/>
      <c r="Y100" s="2081"/>
      <c r="Z100" s="2081"/>
      <c r="AA100" s="2081"/>
      <c r="AB100" s="2081"/>
      <c r="AC100" s="2081"/>
      <c r="AD100" s="2082"/>
    </row>
    <row r="101" spans="2:30" ht="15" customHeight="1" x14ac:dyDescent="0.25">
      <c r="B101" s="449">
        <v>1</v>
      </c>
      <c r="C101" s="450"/>
      <c r="D101" s="450"/>
      <c r="E101" s="1157">
        <f>'T4-Units'!M15</f>
        <v>0</v>
      </c>
      <c r="F101" s="1157"/>
      <c r="G101" s="1157"/>
      <c r="H101" s="153"/>
      <c r="I101" s="153"/>
      <c r="J101" s="153"/>
      <c r="K101" s="539"/>
      <c r="L101" s="539"/>
      <c r="M101" s="539"/>
      <c r="N101" s="539"/>
      <c r="O101" s="851">
        <f>E101*K101</f>
        <v>0</v>
      </c>
      <c r="P101" s="851"/>
      <c r="Q101" s="851"/>
      <c r="R101" s="851"/>
      <c r="S101" s="1907"/>
      <c r="T101" s="1907"/>
      <c r="U101" s="1907"/>
      <c r="V101" s="1907"/>
      <c r="W101" s="2081"/>
      <c r="X101" s="2081"/>
      <c r="Y101" s="2081"/>
      <c r="Z101" s="2081"/>
      <c r="AA101" s="2081"/>
      <c r="AB101" s="2081"/>
      <c r="AC101" s="2081"/>
      <c r="AD101" s="2082"/>
    </row>
    <row r="102" spans="2:30" ht="15" customHeight="1" x14ac:dyDescent="0.25">
      <c r="B102" s="449">
        <v>2</v>
      </c>
      <c r="C102" s="450"/>
      <c r="D102" s="450"/>
      <c r="E102" s="1157">
        <f>'T4-Units'!P15</f>
        <v>0</v>
      </c>
      <c r="F102" s="1157"/>
      <c r="G102" s="1157"/>
      <c r="H102" s="153"/>
      <c r="I102" s="153"/>
      <c r="J102" s="153"/>
      <c r="K102" s="539"/>
      <c r="L102" s="539"/>
      <c r="M102" s="539"/>
      <c r="N102" s="539"/>
      <c r="O102" s="851">
        <f>E102*K102</f>
        <v>0</v>
      </c>
      <c r="P102" s="851"/>
      <c r="Q102" s="851"/>
      <c r="R102" s="851"/>
      <c r="S102" s="1907"/>
      <c r="T102" s="1907"/>
      <c r="U102" s="1907"/>
      <c r="V102" s="1907"/>
      <c r="W102" s="2081"/>
      <c r="X102" s="2081"/>
      <c r="Y102" s="2081"/>
      <c r="Z102" s="2081"/>
      <c r="AA102" s="2081"/>
      <c r="AB102" s="2081"/>
      <c r="AC102" s="2081"/>
      <c r="AD102" s="2082"/>
    </row>
    <row r="103" spans="2:30" ht="15" customHeight="1" x14ac:dyDescent="0.25">
      <c r="B103" s="449">
        <v>3</v>
      </c>
      <c r="C103" s="450"/>
      <c r="D103" s="450"/>
      <c r="E103" s="1157">
        <f>'T4-Units'!S15</f>
        <v>0</v>
      </c>
      <c r="F103" s="1157"/>
      <c r="G103" s="1157"/>
      <c r="H103" s="153"/>
      <c r="I103" s="153"/>
      <c r="J103" s="153"/>
      <c r="K103" s="539"/>
      <c r="L103" s="539"/>
      <c r="M103" s="539"/>
      <c r="N103" s="539"/>
      <c r="O103" s="851">
        <f>E103*K103</f>
        <v>0</v>
      </c>
      <c r="P103" s="851"/>
      <c r="Q103" s="851"/>
      <c r="R103" s="851"/>
      <c r="S103" s="1907"/>
      <c r="T103" s="1907"/>
      <c r="U103" s="1907"/>
      <c r="V103" s="1907"/>
      <c r="W103" s="2081"/>
      <c r="X103" s="2081"/>
      <c r="Y103" s="2081"/>
      <c r="Z103" s="2081"/>
      <c r="AA103" s="2081"/>
      <c r="AB103" s="2081"/>
      <c r="AC103" s="2081"/>
      <c r="AD103" s="2082"/>
    </row>
    <row r="104" spans="2:30" ht="15" customHeight="1" thickBot="1" x14ac:dyDescent="0.3">
      <c r="B104" s="632">
        <v>4</v>
      </c>
      <c r="C104" s="2166"/>
      <c r="D104" s="2166"/>
      <c r="E104" s="1158">
        <f>'T4-Units'!V15</f>
        <v>0</v>
      </c>
      <c r="F104" s="1158"/>
      <c r="G104" s="1158"/>
      <c r="H104" s="579"/>
      <c r="I104" s="579"/>
      <c r="J104" s="579"/>
      <c r="K104" s="549"/>
      <c r="L104" s="549"/>
      <c r="M104" s="549"/>
      <c r="N104" s="549"/>
      <c r="O104" s="854">
        <f>E104*K104</f>
        <v>0</v>
      </c>
      <c r="P104" s="854"/>
      <c r="Q104" s="854"/>
      <c r="R104" s="854"/>
      <c r="S104" s="2259"/>
      <c r="T104" s="2259"/>
      <c r="U104" s="2259"/>
      <c r="V104" s="2259"/>
      <c r="W104" s="2152"/>
      <c r="X104" s="2152"/>
      <c r="Y104" s="2152"/>
      <c r="Z104" s="2152"/>
      <c r="AA104" s="2152"/>
      <c r="AB104" s="2152"/>
      <c r="AC104" s="2152"/>
      <c r="AD104" s="2153"/>
    </row>
    <row r="105" spans="2:30" ht="15" customHeight="1" thickTop="1" thickBot="1" x14ac:dyDescent="0.3">
      <c r="B105" s="2260" t="s">
        <v>133</v>
      </c>
      <c r="C105" s="2261"/>
      <c r="D105" s="2261"/>
      <c r="E105" s="592">
        <f>'T4-Units'!Y15</f>
        <v>0</v>
      </c>
      <c r="F105" s="592"/>
      <c r="G105" s="592"/>
      <c r="H105" s="618"/>
      <c r="I105" s="618"/>
      <c r="J105" s="618"/>
      <c r="K105" s="2189"/>
      <c r="L105" s="2189"/>
      <c r="M105" s="2189"/>
      <c r="N105" s="2189"/>
      <c r="O105" s="1767">
        <f>SUM(O100:R104)</f>
        <v>0</v>
      </c>
      <c r="P105" s="1767"/>
      <c r="Q105" s="1767"/>
      <c r="R105" s="1767"/>
      <c r="S105" s="405">
        <v>0</v>
      </c>
      <c r="T105" s="405"/>
      <c r="U105" s="405"/>
      <c r="V105" s="405"/>
      <c r="W105" s="2077">
        <f>SUM(O105,S105)</f>
        <v>0</v>
      </c>
      <c r="X105" s="2078"/>
      <c r="Y105" s="2078"/>
      <c r="Z105" s="2078"/>
      <c r="AA105" s="2077">
        <f>W105*12</f>
        <v>0</v>
      </c>
      <c r="AB105" s="2078"/>
      <c r="AC105" s="2078"/>
      <c r="AD105" s="2079"/>
    </row>
    <row r="106" spans="2:30" ht="15" customHeight="1" x14ac:dyDescent="0.25">
      <c r="B106" s="1259" t="s">
        <v>82</v>
      </c>
      <c r="C106" s="1260"/>
      <c r="D106" s="1260"/>
      <c r="E106" s="1260"/>
      <c r="F106" s="1260"/>
      <c r="G106" s="1260"/>
      <c r="H106" s="1260"/>
      <c r="I106" s="1260"/>
      <c r="J106" s="1260"/>
      <c r="K106" s="1260"/>
      <c r="L106" s="1260"/>
      <c r="M106" s="1260"/>
      <c r="N106" s="1260"/>
      <c r="O106" s="1260"/>
      <c r="P106" s="1260"/>
      <c r="Q106" s="1260"/>
      <c r="R106" s="1260"/>
      <c r="S106" s="1260"/>
      <c r="T106" s="1260"/>
      <c r="U106" s="1260"/>
      <c r="V106" s="1260"/>
      <c r="W106" s="1260"/>
      <c r="X106" s="1260"/>
      <c r="Y106" s="1260"/>
      <c r="Z106" s="1260"/>
      <c r="AA106" s="1260"/>
      <c r="AB106" s="1260"/>
      <c r="AC106" s="1260"/>
      <c r="AD106" s="1261"/>
    </row>
    <row r="107" spans="2:30" ht="15" customHeight="1" x14ac:dyDescent="0.25">
      <c r="B107" s="449">
        <v>0</v>
      </c>
      <c r="C107" s="450"/>
      <c r="D107" s="450"/>
      <c r="E107" s="1157">
        <f>'T4-Units'!J23</f>
        <v>0</v>
      </c>
      <c r="F107" s="1157"/>
      <c r="G107" s="1157"/>
      <c r="H107" s="153"/>
      <c r="I107" s="153"/>
      <c r="J107" s="153"/>
      <c r="K107" s="539"/>
      <c r="L107" s="539"/>
      <c r="M107" s="539"/>
      <c r="N107" s="539"/>
      <c r="O107" s="851">
        <f>E107*K107</f>
        <v>0</v>
      </c>
      <c r="P107" s="851"/>
      <c r="Q107" s="851"/>
      <c r="R107" s="851"/>
      <c r="S107" s="1907"/>
      <c r="T107" s="1907"/>
      <c r="U107" s="1907"/>
      <c r="V107" s="1907"/>
      <c r="W107" s="2081"/>
      <c r="X107" s="2081"/>
      <c r="Y107" s="2081"/>
      <c r="Z107" s="2081"/>
      <c r="AA107" s="2081"/>
      <c r="AB107" s="2081"/>
      <c r="AC107" s="2081"/>
      <c r="AD107" s="2082"/>
    </row>
    <row r="108" spans="2:30" ht="15" customHeight="1" x14ac:dyDescent="0.25">
      <c r="B108" s="449">
        <v>1</v>
      </c>
      <c r="C108" s="450"/>
      <c r="D108" s="450"/>
      <c r="E108" s="1157">
        <f>'T4-Units'!M23</f>
        <v>0</v>
      </c>
      <c r="F108" s="1157"/>
      <c r="G108" s="1157"/>
      <c r="H108" s="153"/>
      <c r="I108" s="153"/>
      <c r="J108" s="153"/>
      <c r="K108" s="539"/>
      <c r="L108" s="539"/>
      <c r="M108" s="539"/>
      <c r="N108" s="539"/>
      <c r="O108" s="851">
        <f>E108*K108</f>
        <v>0</v>
      </c>
      <c r="P108" s="851"/>
      <c r="Q108" s="851"/>
      <c r="R108" s="851"/>
      <c r="S108" s="1907"/>
      <c r="T108" s="1907"/>
      <c r="U108" s="1907"/>
      <c r="V108" s="1907"/>
      <c r="W108" s="2081"/>
      <c r="X108" s="2081"/>
      <c r="Y108" s="2081"/>
      <c r="Z108" s="2081"/>
      <c r="AA108" s="2081"/>
      <c r="AB108" s="2081"/>
      <c r="AC108" s="2081"/>
      <c r="AD108" s="2082"/>
    </row>
    <row r="109" spans="2:30" ht="15" customHeight="1" x14ac:dyDescent="0.25">
      <c r="B109" s="449">
        <v>2</v>
      </c>
      <c r="C109" s="450"/>
      <c r="D109" s="450"/>
      <c r="E109" s="1157">
        <f>'T4-Units'!P23</f>
        <v>0</v>
      </c>
      <c r="F109" s="1157"/>
      <c r="G109" s="1157"/>
      <c r="H109" s="153"/>
      <c r="I109" s="153"/>
      <c r="J109" s="153"/>
      <c r="K109" s="539"/>
      <c r="L109" s="539"/>
      <c r="M109" s="539"/>
      <c r="N109" s="539"/>
      <c r="O109" s="851">
        <f>E109*K109</f>
        <v>0</v>
      </c>
      <c r="P109" s="851"/>
      <c r="Q109" s="851"/>
      <c r="R109" s="851"/>
      <c r="S109" s="1907"/>
      <c r="T109" s="1907"/>
      <c r="U109" s="1907"/>
      <c r="V109" s="1907"/>
      <c r="W109" s="2081"/>
      <c r="X109" s="2081"/>
      <c r="Y109" s="2081"/>
      <c r="Z109" s="2081"/>
      <c r="AA109" s="2081"/>
      <c r="AB109" s="2081"/>
      <c r="AC109" s="2081"/>
      <c r="AD109" s="2082"/>
    </row>
    <row r="110" spans="2:30" ht="15" customHeight="1" x14ac:dyDescent="0.25">
      <c r="B110" s="449">
        <v>3</v>
      </c>
      <c r="C110" s="450"/>
      <c r="D110" s="450"/>
      <c r="E110" s="1157">
        <f>'T4-Units'!S23</f>
        <v>0</v>
      </c>
      <c r="F110" s="1157"/>
      <c r="G110" s="1157"/>
      <c r="H110" s="153"/>
      <c r="I110" s="153"/>
      <c r="J110" s="153"/>
      <c r="K110" s="539"/>
      <c r="L110" s="539"/>
      <c r="M110" s="539"/>
      <c r="N110" s="539"/>
      <c r="O110" s="851">
        <f>E110*K110</f>
        <v>0</v>
      </c>
      <c r="P110" s="851"/>
      <c r="Q110" s="851"/>
      <c r="R110" s="851"/>
      <c r="S110" s="1907"/>
      <c r="T110" s="1907"/>
      <c r="U110" s="1907"/>
      <c r="V110" s="1907"/>
      <c r="W110" s="2081"/>
      <c r="X110" s="2081"/>
      <c r="Y110" s="2081"/>
      <c r="Z110" s="2081"/>
      <c r="AA110" s="2081"/>
      <c r="AB110" s="2081"/>
      <c r="AC110" s="2081"/>
      <c r="AD110" s="2082"/>
    </row>
    <row r="111" spans="2:30" ht="15" customHeight="1" thickBot="1" x14ac:dyDescent="0.3">
      <c r="B111" s="632">
        <v>4</v>
      </c>
      <c r="C111" s="2166"/>
      <c r="D111" s="2166"/>
      <c r="E111" s="1158">
        <f>'T4-Units'!V23</f>
        <v>0</v>
      </c>
      <c r="F111" s="1158"/>
      <c r="G111" s="1158"/>
      <c r="H111" s="579"/>
      <c r="I111" s="579"/>
      <c r="J111" s="579"/>
      <c r="K111" s="549"/>
      <c r="L111" s="549"/>
      <c r="M111" s="549"/>
      <c r="N111" s="549"/>
      <c r="O111" s="854">
        <f>E111*K111</f>
        <v>0</v>
      </c>
      <c r="P111" s="854"/>
      <c r="Q111" s="854"/>
      <c r="R111" s="854"/>
      <c r="S111" s="2259"/>
      <c r="T111" s="2259"/>
      <c r="U111" s="2259"/>
      <c r="V111" s="2259"/>
      <c r="W111" s="2152"/>
      <c r="X111" s="2152"/>
      <c r="Y111" s="2152"/>
      <c r="Z111" s="2152"/>
      <c r="AA111" s="2152"/>
      <c r="AB111" s="2152"/>
      <c r="AC111" s="2152"/>
      <c r="AD111" s="2153"/>
    </row>
    <row r="112" spans="2:30" ht="15" customHeight="1" thickTop="1" thickBot="1" x14ac:dyDescent="0.3">
      <c r="B112" s="637" t="s">
        <v>133</v>
      </c>
      <c r="C112" s="2080"/>
      <c r="D112" s="2080"/>
      <c r="E112" s="592">
        <f>'T4-Units'!Y23</f>
        <v>0</v>
      </c>
      <c r="F112" s="592"/>
      <c r="G112" s="592"/>
      <c r="H112" s="618"/>
      <c r="I112" s="618"/>
      <c r="J112" s="618"/>
      <c r="K112" s="2189"/>
      <c r="L112" s="2189"/>
      <c r="M112" s="2189"/>
      <c r="N112" s="2189"/>
      <c r="O112" s="1767">
        <f>SUM(O107:R111)</f>
        <v>0</v>
      </c>
      <c r="P112" s="1767"/>
      <c r="Q112" s="1767"/>
      <c r="R112" s="1767"/>
      <c r="S112" s="405">
        <v>0</v>
      </c>
      <c r="T112" s="405"/>
      <c r="U112" s="405"/>
      <c r="V112" s="405"/>
      <c r="W112" s="2077">
        <f>SUM(O112,S112)</f>
        <v>0</v>
      </c>
      <c r="X112" s="2078"/>
      <c r="Y112" s="2078"/>
      <c r="Z112" s="2078"/>
      <c r="AA112" s="2077">
        <f>W112*12</f>
        <v>0</v>
      </c>
      <c r="AB112" s="2078"/>
      <c r="AC112" s="2078"/>
      <c r="AD112" s="2079"/>
    </row>
    <row r="113" spans="2:30" ht="15" customHeight="1" x14ac:dyDescent="0.25">
      <c r="B113" s="1259" t="s">
        <v>83</v>
      </c>
      <c r="C113" s="1260"/>
      <c r="D113" s="1260"/>
      <c r="E113" s="1260"/>
      <c r="F113" s="1260"/>
      <c r="G113" s="1260"/>
      <c r="H113" s="1260"/>
      <c r="I113" s="1260"/>
      <c r="J113" s="1260"/>
      <c r="K113" s="1260"/>
      <c r="L113" s="1260"/>
      <c r="M113" s="1260"/>
      <c r="N113" s="1260"/>
      <c r="O113" s="1260"/>
      <c r="P113" s="1260"/>
      <c r="Q113" s="1260"/>
      <c r="R113" s="1260"/>
      <c r="S113" s="1260"/>
      <c r="T113" s="1260"/>
      <c r="U113" s="1260"/>
      <c r="V113" s="1260"/>
      <c r="W113" s="1260"/>
      <c r="X113" s="1260"/>
      <c r="Y113" s="1260"/>
      <c r="Z113" s="1260"/>
      <c r="AA113" s="1260"/>
      <c r="AB113" s="1260"/>
      <c r="AC113" s="1260"/>
      <c r="AD113" s="1261"/>
    </row>
    <row r="114" spans="2:30" ht="15" customHeight="1" x14ac:dyDescent="0.25">
      <c r="B114" s="449">
        <v>0</v>
      </c>
      <c r="C114" s="450"/>
      <c r="D114" s="450"/>
      <c r="E114" s="1157">
        <f>'T4-Units'!J31</f>
        <v>0</v>
      </c>
      <c r="F114" s="1157"/>
      <c r="G114" s="1157"/>
      <c r="H114" s="153"/>
      <c r="I114" s="153"/>
      <c r="J114" s="153"/>
      <c r="K114" s="539"/>
      <c r="L114" s="539"/>
      <c r="M114" s="539"/>
      <c r="N114" s="539"/>
      <c r="O114" s="851">
        <f>E114*K114</f>
        <v>0</v>
      </c>
      <c r="P114" s="851"/>
      <c r="Q114" s="851"/>
      <c r="R114" s="851"/>
      <c r="S114" s="1907"/>
      <c r="T114" s="1907"/>
      <c r="U114" s="1907"/>
      <c r="V114" s="1907"/>
      <c r="W114" s="2081"/>
      <c r="X114" s="2081"/>
      <c r="Y114" s="2081"/>
      <c r="Z114" s="2081"/>
      <c r="AA114" s="2081"/>
      <c r="AB114" s="2081"/>
      <c r="AC114" s="2081"/>
      <c r="AD114" s="2082"/>
    </row>
    <row r="115" spans="2:30" ht="15" customHeight="1" x14ac:dyDescent="0.25">
      <c r="B115" s="449">
        <v>1</v>
      </c>
      <c r="C115" s="450"/>
      <c r="D115" s="450"/>
      <c r="E115" s="1157">
        <f>'T4-Units'!M31</f>
        <v>0</v>
      </c>
      <c r="F115" s="1157"/>
      <c r="G115" s="1157"/>
      <c r="H115" s="153"/>
      <c r="I115" s="153"/>
      <c r="J115" s="153"/>
      <c r="K115" s="539"/>
      <c r="L115" s="539"/>
      <c r="M115" s="539"/>
      <c r="N115" s="539"/>
      <c r="O115" s="851">
        <f>E115*K115</f>
        <v>0</v>
      </c>
      <c r="P115" s="851"/>
      <c r="Q115" s="851"/>
      <c r="R115" s="851"/>
      <c r="S115" s="1907"/>
      <c r="T115" s="1907"/>
      <c r="U115" s="1907"/>
      <c r="V115" s="1907"/>
      <c r="W115" s="2081"/>
      <c r="X115" s="2081"/>
      <c r="Y115" s="2081"/>
      <c r="Z115" s="2081"/>
      <c r="AA115" s="2081"/>
      <c r="AB115" s="2081"/>
      <c r="AC115" s="2081"/>
      <c r="AD115" s="2082"/>
    </row>
    <row r="116" spans="2:30" ht="15" customHeight="1" x14ac:dyDescent="0.25">
      <c r="B116" s="449">
        <v>2</v>
      </c>
      <c r="C116" s="450"/>
      <c r="D116" s="450"/>
      <c r="E116" s="1157">
        <f>'T4-Units'!P31</f>
        <v>0</v>
      </c>
      <c r="F116" s="1157"/>
      <c r="G116" s="1157"/>
      <c r="H116" s="153"/>
      <c r="I116" s="153"/>
      <c r="J116" s="153"/>
      <c r="K116" s="539"/>
      <c r="L116" s="539"/>
      <c r="M116" s="539"/>
      <c r="N116" s="539"/>
      <c r="O116" s="851">
        <f>E116*K116</f>
        <v>0</v>
      </c>
      <c r="P116" s="851"/>
      <c r="Q116" s="851"/>
      <c r="R116" s="851"/>
      <c r="S116" s="1907"/>
      <c r="T116" s="1907"/>
      <c r="U116" s="1907"/>
      <c r="V116" s="1907"/>
      <c r="W116" s="2081"/>
      <c r="X116" s="2081"/>
      <c r="Y116" s="2081"/>
      <c r="Z116" s="2081"/>
      <c r="AA116" s="2081"/>
      <c r="AB116" s="2081"/>
      <c r="AC116" s="2081"/>
      <c r="AD116" s="2082"/>
    </row>
    <row r="117" spans="2:30" ht="15" customHeight="1" x14ac:dyDescent="0.25">
      <c r="B117" s="449">
        <v>3</v>
      </c>
      <c r="C117" s="450"/>
      <c r="D117" s="450"/>
      <c r="E117" s="1157">
        <f>'T4-Units'!S31</f>
        <v>0</v>
      </c>
      <c r="F117" s="1157"/>
      <c r="G117" s="1157"/>
      <c r="H117" s="153"/>
      <c r="I117" s="153"/>
      <c r="J117" s="153"/>
      <c r="K117" s="539"/>
      <c r="L117" s="539"/>
      <c r="M117" s="539"/>
      <c r="N117" s="539"/>
      <c r="O117" s="851">
        <f>E117*K117</f>
        <v>0</v>
      </c>
      <c r="P117" s="851"/>
      <c r="Q117" s="851"/>
      <c r="R117" s="851"/>
      <c r="S117" s="1907"/>
      <c r="T117" s="1907"/>
      <c r="U117" s="1907"/>
      <c r="V117" s="1907"/>
      <c r="W117" s="2081"/>
      <c r="X117" s="2081"/>
      <c r="Y117" s="2081"/>
      <c r="Z117" s="2081"/>
      <c r="AA117" s="2081"/>
      <c r="AB117" s="2081"/>
      <c r="AC117" s="2081"/>
      <c r="AD117" s="2082"/>
    </row>
    <row r="118" spans="2:30" ht="15" customHeight="1" thickBot="1" x14ac:dyDescent="0.3">
      <c r="B118" s="632">
        <v>4</v>
      </c>
      <c r="C118" s="2166"/>
      <c r="D118" s="2166"/>
      <c r="E118" s="1158">
        <f>'T4-Units'!V31</f>
        <v>0</v>
      </c>
      <c r="F118" s="1158"/>
      <c r="G118" s="1158"/>
      <c r="H118" s="579"/>
      <c r="I118" s="579"/>
      <c r="J118" s="579"/>
      <c r="K118" s="549"/>
      <c r="L118" s="549"/>
      <c r="M118" s="549"/>
      <c r="N118" s="549"/>
      <c r="O118" s="854">
        <f>E118*K118</f>
        <v>0</v>
      </c>
      <c r="P118" s="854"/>
      <c r="Q118" s="854"/>
      <c r="R118" s="854"/>
      <c r="S118" s="2259"/>
      <c r="T118" s="2259"/>
      <c r="U118" s="2259"/>
      <c r="V118" s="2259"/>
      <c r="W118" s="2152"/>
      <c r="X118" s="2152"/>
      <c r="Y118" s="2152"/>
      <c r="Z118" s="2152"/>
      <c r="AA118" s="2152"/>
      <c r="AB118" s="2152"/>
      <c r="AC118" s="2152"/>
      <c r="AD118" s="2153"/>
    </row>
    <row r="119" spans="2:30" ht="15" customHeight="1" thickTop="1" thickBot="1" x14ac:dyDescent="0.3">
      <c r="B119" s="637" t="s">
        <v>133</v>
      </c>
      <c r="C119" s="2080"/>
      <c r="D119" s="2080"/>
      <c r="E119" s="592">
        <f>'T4-Units'!Y31</f>
        <v>0</v>
      </c>
      <c r="F119" s="592"/>
      <c r="G119" s="592"/>
      <c r="H119" s="618"/>
      <c r="I119" s="618"/>
      <c r="J119" s="618"/>
      <c r="K119" s="2189"/>
      <c r="L119" s="2189"/>
      <c r="M119" s="2189"/>
      <c r="N119" s="2189"/>
      <c r="O119" s="1767">
        <f>SUM(O114:R118)</f>
        <v>0</v>
      </c>
      <c r="P119" s="1767"/>
      <c r="Q119" s="1767"/>
      <c r="R119" s="1767"/>
      <c r="S119" s="405">
        <v>0</v>
      </c>
      <c r="T119" s="405"/>
      <c r="U119" s="405"/>
      <c r="V119" s="405"/>
      <c r="W119" s="2077">
        <f t="shared" ref="W119" si="9">SUM(O119,S119)</f>
        <v>0</v>
      </c>
      <c r="X119" s="2078"/>
      <c r="Y119" s="2078"/>
      <c r="Z119" s="2078"/>
      <c r="AA119" s="2077">
        <f t="shared" ref="AA119" si="10">W119*12</f>
        <v>0</v>
      </c>
      <c r="AB119" s="2078"/>
      <c r="AC119" s="2078"/>
      <c r="AD119" s="2079"/>
    </row>
    <row r="120" spans="2:30" ht="15" customHeight="1" x14ac:dyDescent="0.25">
      <c r="B120" s="1259" t="s">
        <v>84</v>
      </c>
      <c r="C120" s="1260"/>
      <c r="D120" s="1260"/>
      <c r="E120" s="1260"/>
      <c r="F120" s="1260"/>
      <c r="G120" s="1260"/>
      <c r="H120" s="1260"/>
      <c r="I120" s="1260"/>
      <c r="J120" s="1260"/>
      <c r="K120" s="1260"/>
      <c r="L120" s="1260"/>
      <c r="M120" s="1260"/>
      <c r="N120" s="1260"/>
      <c r="O120" s="1260"/>
      <c r="P120" s="1260"/>
      <c r="Q120" s="1260"/>
      <c r="R120" s="1260"/>
      <c r="S120" s="1260"/>
      <c r="T120" s="1260"/>
      <c r="U120" s="1260"/>
      <c r="V120" s="1260"/>
      <c r="W120" s="1260"/>
      <c r="X120" s="1260"/>
      <c r="Y120" s="1260"/>
      <c r="Z120" s="1260"/>
      <c r="AA120" s="1260"/>
      <c r="AB120" s="1260"/>
      <c r="AC120" s="1260"/>
      <c r="AD120" s="1261"/>
    </row>
    <row r="121" spans="2:30" ht="15" customHeight="1" x14ac:dyDescent="0.25">
      <c r="B121" s="449">
        <v>0</v>
      </c>
      <c r="C121" s="450"/>
      <c r="D121" s="450"/>
      <c r="E121" s="1157">
        <f>'T4-Units'!J39</f>
        <v>0</v>
      </c>
      <c r="F121" s="1157"/>
      <c r="G121" s="1157"/>
      <c r="H121" s="153"/>
      <c r="I121" s="153"/>
      <c r="J121" s="153"/>
      <c r="K121" s="539"/>
      <c r="L121" s="539"/>
      <c r="M121" s="539"/>
      <c r="N121" s="539"/>
      <c r="O121" s="851">
        <f>E121*K121</f>
        <v>0</v>
      </c>
      <c r="P121" s="851"/>
      <c r="Q121" s="851"/>
      <c r="R121" s="851"/>
      <c r="S121" s="1907"/>
      <c r="T121" s="1907"/>
      <c r="U121" s="1907"/>
      <c r="V121" s="1907"/>
      <c r="W121" s="2081"/>
      <c r="X121" s="2081"/>
      <c r="Y121" s="2081"/>
      <c r="Z121" s="2081"/>
      <c r="AA121" s="2081"/>
      <c r="AB121" s="2081"/>
      <c r="AC121" s="2081"/>
      <c r="AD121" s="2082"/>
    </row>
    <row r="122" spans="2:30" ht="15" customHeight="1" x14ac:dyDescent="0.25">
      <c r="B122" s="449">
        <v>1</v>
      </c>
      <c r="C122" s="450"/>
      <c r="D122" s="450"/>
      <c r="E122" s="1157">
        <f>'T4-Units'!M39</f>
        <v>0</v>
      </c>
      <c r="F122" s="1157"/>
      <c r="G122" s="1157"/>
      <c r="H122" s="153"/>
      <c r="I122" s="153"/>
      <c r="J122" s="153"/>
      <c r="K122" s="539"/>
      <c r="L122" s="539"/>
      <c r="M122" s="539"/>
      <c r="N122" s="539"/>
      <c r="O122" s="851">
        <f>E122*K122</f>
        <v>0</v>
      </c>
      <c r="P122" s="851"/>
      <c r="Q122" s="851"/>
      <c r="R122" s="851"/>
      <c r="S122" s="1907"/>
      <c r="T122" s="1907"/>
      <c r="U122" s="1907"/>
      <c r="V122" s="1907"/>
      <c r="W122" s="2081"/>
      <c r="X122" s="2081"/>
      <c r="Y122" s="2081"/>
      <c r="Z122" s="2081"/>
      <c r="AA122" s="2081"/>
      <c r="AB122" s="2081"/>
      <c r="AC122" s="2081"/>
      <c r="AD122" s="2082"/>
    </row>
    <row r="123" spans="2:30" ht="15" customHeight="1" x14ac:dyDescent="0.25">
      <c r="B123" s="449">
        <v>2</v>
      </c>
      <c r="C123" s="450"/>
      <c r="D123" s="450"/>
      <c r="E123" s="1157">
        <f>'T4-Units'!P39</f>
        <v>0</v>
      </c>
      <c r="F123" s="1157"/>
      <c r="G123" s="1157"/>
      <c r="H123" s="153"/>
      <c r="I123" s="153"/>
      <c r="J123" s="153"/>
      <c r="K123" s="539"/>
      <c r="L123" s="539"/>
      <c r="M123" s="539"/>
      <c r="N123" s="539"/>
      <c r="O123" s="851">
        <f>E123*K123</f>
        <v>0</v>
      </c>
      <c r="P123" s="851"/>
      <c r="Q123" s="851"/>
      <c r="R123" s="851"/>
      <c r="S123" s="1907"/>
      <c r="T123" s="1907"/>
      <c r="U123" s="1907"/>
      <c r="V123" s="1907"/>
      <c r="W123" s="2081"/>
      <c r="X123" s="2081"/>
      <c r="Y123" s="2081"/>
      <c r="Z123" s="2081"/>
      <c r="AA123" s="2081"/>
      <c r="AB123" s="2081"/>
      <c r="AC123" s="2081"/>
      <c r="AD123" s="2082"/>
    </row>
    <row r="124" spans="2:30" ht="15" customHeight="1" x14ac:dyDescent="0.25">
      <c r="B124" s="449">
        <v>3</v>
      </c>
      <c r="C124" s="450"/>
      <c r="D124" s="450"/>
      <c r="E124" s="1157">
        <f>'T4-Units'!S39</f>
        <v>0</v>
      </c>
      <c r="F124" s="1157"/>
      <c r="G124" s="1157"/>
      <c r="H124" s="153"/>
      <c r="I124" s="153"/>
      <c r="J124" s="153"/>
      <c r="K124" s="539"/>
      <c r="L124" s="539"/>
      <c r="M124" s="539"/>
      <c r="N124" s="539"/>
      <c r="O124" s="851">
        <f>E124*K124</f>
        <v>0</v>
      </c>
      <c r="P124" s="851"/>
      <c r="Q124" s="851"/>
      <c r="R124" s="851"/>
      <c r="S124" s="1907"/>
      <c r="T124" s="1907"/>
      <c r="U124" s="1907"/>
      <c r="V124" s="1907"/>
      <c r="W124" s="2081"/>
      <c r="X124" s="2081"/>
      <c r="Y124" s="2081"/>
      <c r="Z124" s="2081"/>
      <c r="AA124" s="2081"/>
      <c r="AB124" s="2081"/>
      <c r="AC124" s="2081"/>
      <c r="AD124" s="2082"/>
    </row>
    <row r="125" spans="2:30" ht="15" customHeight="1" thickBot="1" x14ac:dyDescent="0.3">
      <c r="B125" s="632">
        <v>4</v>
      </c>
      <c r="C125" s="2166"/>
      <c r="D125" s="2166"/>
      <c r="E125" s="1158">
        <f>'T4-Units'!V39</f>
        <v>0</v>
      </c>
      <c r="F125" s="1158"/>
      <c r="G125" s="1158"/>
      <c r="H125" s="579"/>
      <c r="I125" s="579"/>
      <c r="J125" s="579"/>
      <c r="K125" s="549"/>
      <c r="L125" s="549"/>
      <c r="M125" s="549"/>
      <c r="N125" s="549"/>
      <c r="O125" s="854">
        <f>E125*K125</f>
        <v>0</v>
      </c>
      <c r="P125" s="854"/>
      <c r="Q125" s="854"/>
      <c r="R125" s="854"/>
      <c r="S125" s="2259"/>
      <c r="T125" s="2259"/>
      <c r="U125" s="2259"/>
      <c r="V125" s="2259"/>
      <c r="W125" s="2152"/>
      <c r="X125" s="2152"/>
      <c r="Y125" s="2152"/>
      <c r="Z125" s="2152"/>
      <c r="AA125" s="2152"/>
      <c r="AB125" s="2152"/>
      <c r="AC125" s="2152"/>
      <c r="AD125" s="2153"/>
    </row>
    <row r="126" spans="2:30" ht="15" customHeight="1" thickTop="1" thickBot="1" x14ac:dyDescent="0.3">
      <c r="B126" s="637" t="s">
        <v>133</v>
      </c>
      <c r="C126" s="2080"/>
      <c r="D126" s="2080"/>
      <c r="E126" s="592">
        <f>'T4-Units'!Y39</f>
        <v>0</v>
      </c>
      <c r="F126" s="592"/>
      <c r="G126" s="592"/>
      <c r="H126" s="618"/>
      <c r="I126" s="618"/>
      <c r="J126" s="618"/>
      <c r="K126" s="2189"/>
      <c r="L126" s="2189"/>
      <c r="M126" s="2189"/>
      <c r="N126" s="2189"/>
      <c r="O126" s="1767">
        <f>SUM(O121:R125)</f>
        <v>0</v>
      </c>
      <c r="P126" s="1767"/>
      <c r="Q126" s="1767"/>
      <c r="R126" s="1767"/>
      <c r="S126" s="405">
        <v>0</v>
      </c>
      <c r="T126" s="405"/>
      <c r="U126" s="405"/>
      <c r="V126" s="405"/>
      <c r="W126" s="2077">
        <f t="shared" ref="W126" si="11">SUM(O126,S126)</f>
        <v>0</v>
      </c>
      <c r="X126" s="2078"/>
      <c r="Y126" s="2078"/>
      <c r="Z126" s="2078"/>
      <c r="AA126" s="2077">
        <f t="shared" ref="AA126" si="12">W126*12</f>
        <v>0</v>
      </c>
      <c r="AB126" s="2078"/>
      <c r="AC126" s="2078"/>
      <c r="AD126" s="2079"/>
    </row>
    <row r="127" spans="2:30" ht="15" customHeight="1" x14ac:dyDescent="0.25">
      <c r="B127" s="1259" t="s">
        <v>583</v>
      </c>
      <c r="C127" s="1260"/>
      <c r="D127" s="1260"/>
      <c r="E127" s="1260"/>
      <c r="F127" s="1260"/>
      <c r="G127" s="1260"/>
      <c r="H127" s="1260"/>
      <c r="I127" s="1260"/>
      <c r="J127" s="1260"/>
      <c r="K127" s="1260"/>
      <c r="L127" s="1260"/>
      <c r="M127" s="1260"/>
      <c r="N127" s="1260"/>
      <c r="O127" s="1260"/>
      <c r="P127" s="1260"/>
      <c r="Q127" s="1260"/>
      <c r="R127" s="1260"/>
      <c r="S127" s="1260"/>
      <c r="T127" s="1260"/>
      <c r="U127" s="1260"/>
      <c r="V127" s="1260"/>
      <c r="W127" s="1260"/>
      <c r="X127" s="1260"/>
      <c r="Y127" s="1260"/>
      <c r="Z127" s="1260"/>
      <c r="AA127" s="1260"/>
      <c r="AB127" s="1260"/>
      <c r="AC127" s="1260"/>
      <c r="AD127" s="1261"/>
    </row>
    <row r="128" spans="2:30" ht="15" customHeight="1" x14ac:dyDescent="0.25">
      <c r="B128" s="449">
        <v>0</v>
      </c>
      <c r="C128" s="450"/>
      <c r="D128" s="450"/>
      <c r="E128" s="1157">
        <f>'T4-Units'!J43</f>
        <v>0</v>
      </c>
      <c r="F128" s="1157"/>
      <c r="G128" s="1157"/>
      <c r="H128" s="153"/>
      <c r="I128" s="153"/>
      <c r="J128" s="153"/>
      <c r="K128" s="539"/>
      <c r="L128" s="539"/>
      <c r="M128" s="539"/>
      <c r="N128" s="539"/>
      <c r="O128" s="851">
        <f>E128*K128</f>
        <v>0</v>
      </c>
      <c r="P128" s="851"/>
      <c r="Q128" s="851"/>
      <c r="R128" s="851"/>
      <c r="S128" s="1907"/>
      <c r="T128" s="1907"/>
      <c r="U128" s="1907"/>
      <c r="V128" s="1907"/>
      <c r="W128" s="2081"/>
      <c r="X128" s="2081"/>
      <c r="Y128" s="2081"/>
      <c r="Z128" s="2081"/>
      <c r="AA128" s="2081"/>
      <c r="AB128" s="2081"/>
      <c r="AC128" s="2081"/>
      <c r="AD128" s="2082"/>
    </row>
    <row r="129" spans="2:30" ht="15" customHeight="1" x14ac:dyDescent="0.25">
      <c r="B129" s="449">
        <v>1</v>
      </c>
      <c r="C129" s="450"/>
      <c r="D129" s="450"/>
      <c r="E129" s="1157">
        <f>'T4-Units'!M43</f>
        <v>0</v>
      </c>
      <c r="F129" s="1157"/>
      <c r="G129" s="1157"/>
      <c r="H129" s="153"/>
      <c r="I129" s="153"/>
      <c r="J129" s="153"/>
      <c r="K129" s="539"/>
      <c r="L129" s="539"/>
      <c r="M129" s="539"/>
      <c r="N129" s="539"/>
      <c r="O129" s="851">
        <f>E129*K129</f>
        <v>0</v>
      </c>
      <c r="P129" s="851"/>
      <c r="Q129" s="851"/>
      <c r="R129" s="851"/>
      <c r="S129" s="1907"/>
      <c r="T129" s="1907"/>
      <c r="U129" s="1907"/>
      <c r="V129" s="1907"/>
      <c r="W129" s="2081"/>
      <c r="X129" s="2081"/>
      <c r="Y129" s="2081"/>
      <c r="Z129" s="2081"/>
      <c r="AA129" s="2081"/>
      <c r="AB129" s="2081"/>
      <c r="AC129" s="2081"/>
      <c r="AD129" s="2082"/>
    </row>
    <row r="130" spans="2:30" ht="15" customHeight="1" x14ac:dyDescent="0.25">
      <c r="B130" s="449">
        <v>2</v>
      </c>
      <c r="C130" s="450"/>
      <c r="D130" s="450"/>
      <c r="E130" s="1157">
        <f>'T4-Units'!P43</f>
        <v>0</v>
      </c>
      <c r="F130" s="1157"/>
      <c r="G130" s="1157"/>
      <c r="H130" s="153"/>
      <c r="I130" s="153"/>
      <c r="J130" s="153"/>
      <c r="K130" s="539"/>
      <c r="L130" s="539"/>
      <c r="M130" s="539"/>
      <c r="N130" s="539"/>
      <c r="O130" s="851">
        <f>E130*K130</f>
        <v>0</v>
      </c>
      <c r="P130" s="851"/>
      <c r="Q130" s="851"/>
      <c r="R130" s="851"/>
      <c r="S130" s="1907"/>
      <c r="T130" s="1907"/>
      <c r="U130" s="1907"/>
      <c r="V130" s="1907"/>
      <c r="W130" s="2081"/>
      <c r="X130" s="2081"/>
      <c r="Y130" s="2081"/>
      <c r="Z130" s="2081"/>
      <c r="AA130" s="2081"/>
      <c r="AB130" s="2081"/>
      <c r="AC130" s="2081"/>
      <c r="AD130" s="2082"/>
    </row>
    <row r="131" spans="2:30" ht="15" customHeight="1" x14ac:dyDescent="0.25">
      <c r="B131" s="449">
        <v>3</v>
      </c>
      <c r="C131" s="450"/>
      <c r="D131" s="450"/>
      <c r="E131" s="1157">
        <f>'T4-Units'!S43</f>
        <v>0</v>
      </c>
      <c r="F131" s="1157"/>
      <c r="G131" s="1157"/>
      <c r="H131" s="153"/>
      <c r="I131" s="153"/>
      <c r="J131" s="153"/>
      <c r="K131" s="539"/>
      <c r="L131" s="539"/>
      <c r="M131" s="539"/>
      <c r="N131" s="539"/>
      <c r="O131" s="851">
        <f>E131*K131</f>
        <v>0</v>
      </c>
      <c r="P131" s="851"/>
      <c r="Q131" s="851"/>
      <c r="R131" s="851"/>
      <c r="S131" s="1907"/>
      <c r="T131" s="1907"/>
      <c r="U131" s="1907"/>
      <c r="V131" s="1907"/>
      <c r="W131" s="2081"/>
      <c r="X131" s="2081"/>
      <c r="Y131" s="2081"/>
      <c r="Z131" s="2081"/>
      <c r="AA131" s="2081"/>
      <c r="AB131" s="2081"/>
      <c r="AC131" s="2081"/>
      <c r="AD131" s="2082"/>
    </row>
    <row r="132" spans="2:30" ht="15" customHeight="1" thickBot="1" x14ac:dyDescent="0.3">
      <c r="B132" s="632">
        <v>4</v>
      </c>
      <c r="C132" s="2166"/>
      <c r="D132" s="2166"/>
      <c r="E132" s="1158">
        <f>'T4-Units'!V43</f>
        <v>0</v>
      </c>
      <c r="F132" s="1158"/>
      <c r="G132" s="1158"/>
      <c r="H132" s="579"/>
      <c r="I132" s="579"/>
      <c r="J132" s="579"/>
      <c r="K132" s="549"/>
      <c r="L132" s="549"/>
      <c r="M132" s="549"/>
      <c r="N132" s="549"/>
      <c r="O132" s="854">
        <f>E132*K132</f>
        <v>0</v>
      </c>
      <c r="P132" s="854"/>
      <c r="Q132" s="854"/>
      <c r="R132" s="854"/>
      <c r="S132" s="2259"/>
      <c r="T132" s="2259"/>
      <c r="U132" s="2259"/>
      <c r="V132" s="2259"/>
      <c r="W132" s="2152"/>
      <c r="X132" s="2152"/>
      <c r="Y132" s="2152"/>
      <c r="Z132" s="2152"/>
      <c r="AA132" s="2152"/>
      <c r="AB132" s="2152"/>
      <c r="AC132" s="2152"/>
      <c r="AD132" s="2153"/>
    </row>
    <row r="133" spans="2:30" ht="15" customHeight="1" thickTop="1" thickBot="1" x14ac:dyDescent="0.3">
      <c r="B133" s="637" t="s">
        <v>133</v>
      </c>
      <c r="C133" s="2080"/>
      <c r="D133" s="2080"/>
      <c r="E133" s="592">
        <f>'T4-Units'!Y43</f>
        <v>0</v>
      </c>
      <c r="F133" s="592"/>
      <c r="G133" s="592"/>
      <c r="H133" s="618"/>
      <c r="I133" s="618"/>
      <c r="J133" s="618"/>
      <c r="K133" s="2189"/>
      <c r="L133" s="2189"/>
      <c r="M133" s="2189"/>
      <c r="N133" s="2189"/>
      <c r="O133" s="1767">
        <f>SUM(O128:R132)</f>
        <v>0</v>
      </c>
      <c r="P133" s="1767"/>
      <c r="Q133" s="1767"/>
      <c r="R133" s="1767"/>
      <c r="S133" s="405">
        <v>0</v>
      </c>
      <c r="T133" s="405"/>
      <c r="U133" s="405"/>
      <c r="V133" s="405"/>
      <c r="W133" s="2077">
        <f t="shared" ref="W133" si="13">SUM(O133,S133)</f>
        <v>0</v>
      </c>
      <c r="X133" s="2078"/>
      <c r="Y133" s="2078"/>
      <c r="Z133" s="2078"/>
      <c r="AA133" s="2077">
        <f t="shared" ref="AA133" si="14">W133*12</f>
        <v>0</v>
      </c>
      <c r="AB133" s="2078"/>
      <c r="AC133" s="2078"/>
      <c r="AD133" s="2079"/>
    </row>
    <row r="134" spans="2:30" ht="15" customHeight="1" x14ac:dyDescent="0.25">
      <c r="B134" s="1259" t="s">
        <v>539</v>
      </c>
      <c r="C134" s="1260"/>
      <c r="D134" s="1260"/>
      <c r="E134" s="1260"/>
      <c r="F134" s="1260"/>
      <c r="G134" s="1260"/>
      <c r="H134" s="1260"/>
      <c r="I134" s="1260"/>
      <c r="J134" s="1260"/>
      <c r="K134" s="1260"/>
      <c r="L134" s="1260"/>
      <c r="M134" s="1260"/>
      <c r="N134" s="1260"/>
      <c r="O134" s="1260"/>
      <c r="P134" s="1260"/>
      <c r="Q134" s="1260"/>
      <c r="R134" s="1260"/>
      <c r="S134" s="1260"/>
      <c r="T134" s="1260"/>
      <c r="U134" s="1260"/>
      <c r="V134" s="1260"/>
      <c r="W134" s="1260"/>
      <c r="X134" s="1260"/>
      <c r="Y134" s="1260"/>
      <c r="Z134" s="1260"/>
      <c r="AA134" s="1260"/>
      <c r="AB134" s="1260"/>
      <c r="AC134" s="1260"/>
      <c r="AD134" s="1261"/>
    </row>
    <row r="135" spans="2:30" ht="15" customHeight="1" x14ac:dyDescent="0.25">
      <c r="B135" s="449">
        <v>0</v>
      </c>
      <c r="C135" s="450"/>
      <c r="D135" s="450"/>
      <c r="E135" s="1157">
        <f>'T4-Units'!J47</f>
        <v>0</v>
      </c>
      <c r="F135" s="1157"/>
      <c r="G135" s="1157"/>
      <c r="H135" s="153"/>
      <c r="I135" s="153"/>
      <c r="J135" s="153"/>
      <c r="K135" s="539"/>
      <c r="L135" s="539"/>
      <c r="M135" s="539"/>
      <c r="N135" s="539"/>
      <c r="O135" s="851">
        <f>E135*K135</f>
        <v>0</v>
      </c>
      <c r="P135" s="851"/>
      <c r="Q135" s="851"/>
      <c r="R135" s="851"/>
      <c r="S135" s="1907"/>
      <c r="T135" s="1907"/>
      <c r="U135" s="1907"/>
      <c r="V135" s="1907"/>
      <c r="W135" s="2081"/>
      <c r="X135" s="2081"/>
      <c r="Y135" s="2081"/>
      <c r="Z135" s="2081"/>
      <c r="AA135" s="2081"/>
      <c r="AB135" s="2081"/>
      <c r="AC135" s="2081"/>
      <c r="AD135" s="2082"/>
    </row>
    <row r="136" spans="2:30" ht="15" customHeight="1" x14ac:dyDescent="0.25">
      <c r="B136" s="449">
        <v>1</v>
      </c>
      <c r="C136" s="450"/>
      <c r="D136" s="450"/>
      <c r="E136" s="1157">
        <f>'T4-Units'!M47</f>
        <v>0</v>
      </c>
      <c r="F136" s="1157"/>
      <c r="G136" s="1157"/>
      <c r="H136" s="153"/>
      <c r="I136" s="153"/>
      <c r="J136" s="153"/>
      <c r="K136" s="539"/>
      <c r="L136" s="539"/>
      <c r="M136" s="539"/>
      <c r="N136" s="539"/>
      <c r="O136" s="851">
        <f>E136*K136</f>
        <v>0</v>
      </c>
      <c r="P136" s="851"/>
      <c r="Q136" s="851"/>
      <c r="R136" s="851"/>
      <c r="S136" s="1907"/>
      <c r="T136" s="1907"/>
      <c r="U136" s="1907"/>
      <c r="V136" s="1907"/>
      <c r="W136" s="2081"/>
      <c r="X136" s="2081"/>
      <c r="Y136" s="2081"/>
      <c r="Z136" s="2081"/>
      <c r="AA136" s="2081"/>
      <c r="AB136" s="2081"/>
      <c r="AC136" s="2081"/>
      <c r="AD136" s="2082"/>
    </row>
    <row r="137" spans="2:30" ht="15" customHeight="1" x14ac:dyDescent="0.25">
      <c r="B137" s="449">
        <v>2</v>
      </c>
      <c r="C137" s="450"/>
      <c r="D137" s="450"/>
      <c r="E137" s="1157">
        <f>'T4-Units'!P47</f>
        <v>0</v>
      </c>
      <c r="F137" s="1157"/>
      <c r="G137" s="1157"/>
      <c r="H137" s="153"/>
      <c r="I137" s="153"/>
      <c r="J137" s="153"/>
      <c r="K137" s="539"/>
      <c r="L137" s="539"/>
      <c r="M137" s="539"/>
      <c r="N137" s="539"/>
      <c r="O137" s="851">
        <f>E137*K137</f>
        <v>0</v>
      </c>
      <c r="P137" s="851"/>
      <c r="Q137" s="851"/>
      <c r="R137" s="851"/>
      <c r="S137" s="1907"/>
      <c r="T137" s="1907"/>
      <c r="U137" s="1907"/>
      <c r="V137" s="1907"/>
      <c r="W137" s="2081"/>
      <c r="X137" s="2081"/>
      <c r="Y137" s="2081"/>
      <c r="Z137" s="2081"/>
      <c r="AA137" s="2081"/>
      <c r="AB137" s="2081"/>
      <c r="AC137" s="2081"/>
      <c r="AD137" s="2082"/>
    </row>
    <row r="138" spans="2:30" ht="15" customHeight="1" x14ac:dyDescent="0.25">
      <c r="B138" s="449">
        <v>3</v>
      </c>
      <c r="C138" s="450"/>
      <c r="D138" s="450"/>
      <c r="E138" s="1157">
        <f>'T4-Units'!S47</f>
        <v>0</v>
      </c>
      <c r="F138" s="1157"/>
      <c r="G138" s="1157"/>
      <c r="H138" s="153"/>
      <c r="I138" s="153"/>
      <c r="J138" s="153"/>
      <c r="K138" s="539"/>
      <c r="L138" s="539"/>
      <c r="M138" s="539"/>
      <c r="N138" s="539"/>
      <c r="O138" s="851">
        <f>E138*K138</f>
        <v>0</v>
      </c>
      <c r="P138" s="851"/>
      <c r="Q138" s="851"/>
      <c r="R138" s="851"/>
      <c r="S138" s="1907"/>
      <c r="T138" s="1907"/>
      <c r="U138" s="1907"/>
      <c r="V138" s="1907"/>
      <c r="W138" s="2081"/>
      <c r="X138" s="2081"/>
      <c r="Y138" s="2081"/>
      <c r="Z138" s="2081"/>
      <c r="AA138" s="2081"/>
      <c r="AB138" s="2081"/>
      <c r="AC138" s="2081"/>
      <c r="AD138" s="2082"/>
    </row>
    <row r="139" spans="2:30" ht="15" customHeight="1" thickBot="1" x14ac:dyDescent="0.3">
      <c r="B139" s="632">
        <v>4</v>
      </c>
      <c r="C139" s="2166"/>
      <c r="D139" s="2166"/>
      <c r="E139" s="1158">
        <f>'T4-Units'!V47</f>
        <v>0</v>
      </c>
      <c r="F139" s="1158"/>
      <c r="G139" s="1158"/>
      <c r="H139" s="579"/>
      <c r="I139" s="579"/>
      <c r="J139" s="579"/>
      <c r="K139" s="549"/>
      <c r="L139" s="549"/>
      <c r="M139" s="549"/>
      <c r="N139" s="549"/>
      <c r="O139" s="854">
        <f>E139*K139</f>
        <v>0</v>
      </c>
      <c r="P139" s="854"/>
      <c r="Q139" s="854"/>
      <c r="R139" s="854"/>
      <c r="S139" s="2259"/>
      <c r="T139" s="2259"/>
      <c r="U139" s="2259"/>
      <c r="V139" s="2259"/>
      <c r="W139" s="2152"/>
      <c r="X139" s="2152"/>
      <c r="Y139" s="2152"/>
      <c r="Z139" s="2152"/>
      <c r="AA139" s="2152"/>
      <c r="AB139" s="2152"/>
      <c r="AC139" s="2152"/>
      <c r="AD139" s="2153"/>
    </row>
    <row r="140" spans="2:30" ht="15" customHeight="1" thickTop="1" thickBot="1" x14ac:dyDescent="0.3">
      <c r="B140" s="637" t="s">
        <v>133</v>
      </c>
      <c r="C140" s="2080"/>
      <c r="D140" s="2080"/>
      <c r="E140" s="592">
        <f>'T4-Units'!Y47</f>
        <v>0</v>
      </c>
      <c r="F140" s="592"/>
      <c r="G140" s="592"/>
      <c r="H140" s="618"/>
      <c r="I140" s="618"/>
      <c r="J140" s="618"/>
      <c r="K140" s="2189"/>
      <c r="L140" s="2189"/>
      <c r="M140" s="2189"/>
      <c r="N140" s="2189"/>
      <c r="O140" s="1767">
        <f>SUM(O135:R139)</f>
        <v>0</v>
      </c>
      <c r="P140" s="1767"/>
      <c r="Q140" s="1767"/>
      <c r="R140" s="1767"/>
      <c r="S140" s="405">
        <v>0</v>
      </c>
      <c r="T140" s="405"/>
      <c r="U140" s="405"/>
      <c r="V140" s="405"/>
      <c r="W140" s="2077">
        <f t="shared" ref="W140" si="15">SUM(O140,S140)</f>
        <v>0</v>
      </c>
      <c r="X140" s="2078"/>
      <c r="Y140" s="2078"/>
      <c r="Z140" s="2078"/>
      <c r="AA140" s="2077">
        <f t="shared" ref="AA140" si="16">W140*12</f>
        <v>0</v>
      </c>
      <c r="AB140" s="2078"/>
      <c r="AC140" s="2078"/>
      <c r="AD140" s="2079"/>
    </row>
    <row r="141" spans="2:30" ht="15" customHeight="1" thickBot="1" x14ac:dyDescent="0.3"/>
    <row r="142" spans="2:30" ht="15" customHeight="1" thickBot="1" x14ac:dyDescent="0.3">
      <c r="B142" s="172" t="s">
        <v>938</v>
      </c>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row>
    <row r="143" spans="2:30" ht="15" customHeight="1" thickBot="1" x14ac:dyDescent="0.3"/>
    <row r="144" spans="2:30" ht="15" customHeight="1" x14ac:dyDescent="0.25">
      <c r="B144" s="525" t="s">
        <v>275</v>
      </c>
      <c r="C144" s="526"/>
      <c r="D144" s="526"/>
      <c r="E144" s="526"/>
      <c r="F144" s="526"/>
      <c r="G144" s="526"/>
      <c r="H144" s="526"/>
      <c r="I144" s="526"/>
      <c r="J144" s="526"/>
      <c r="K144" s="2252"/>
      <c r="L144" s="2249">
        <f>AA105</f>
        <v>0</v>
      </c>
      <c r="M144" s="2250"/>
      <c r="N144" s="2250"/>
      <c r="O144" s="2251"/>
    </row>
    <row r="145" spans="2:30" ht="15" customHeight="1" x14ac:dyDescent="0.25">
      <c r="B145" s="188" t="s">
        <v>276</v>
      </c>
      <c r="C145" s="189"/>
      <c r="D145" s="189"/>
      <c r="E145" s="189"/>
      <c r="F145" s="189"/>
      <c r="G145" s="189"/>
      <c r="H145" s="189"/>
      <c r="I145" s="189"/>
      <c r="J145" s="189"/>
      <c r="K145" s="678"/>
      <c r="L145" s="2237">
        <f>AA112</f>
        <v>0</v>
      </c>
      <c r="M145" s="2238"/>
      <c r="N145" s="2238"/>
      <c r="O145" s="2239"/>
    </row>
    <row r="146" spans="2:30" ht="15" customHeight="1" x14ac:dyDescent="0.25">
      <c r="B146" s="527" t="s">
        <v>277</v>
      </c>
      <c r="C146" s="528"/>
      <c r="D146" s="528"/>
      <c r="E146" s="528"/>
      <c r="F146" s="528"/>
      <c r="G146" s="528"/>
      <c r="H146" s="528"/>
      <c r="I146" s="528"/>
      <c r="J146" s="528"/>
      <c r="K146" s="529"/>
      <c r="L146" s="2237">
        <f>AA119</f>
        <v>0</v>
      </c>
      <c r="M146" s="2238"/>
      <c r="N146" s="2238"/>
      <c r="O146" s="2239"/>
    </row>
    <row r="147" spans="2:30" ht="15" customHeight="1" x14ac:dyDescent="0.25">
      <c r="B147" s="188" t="s">
        <v>278</v>
      </c>
      <c r="C147" s="189"/>
      <c r="D147" s="189"/>
      <c r="E147" s="189"/>
      <c r="F147" s="189"/>
      <c r="G147" s="189"/>
      <c r="H147" s="189"/>
      <c r="I147" s="189"/>
      <c r="J147" s="189"/>
      <c r="K147" s="678"/>
      <c r="L147" s="2237">
        <f>AA126</f>
        <v>0</v>
      </c>
      <c r="M147" s="2238"/>
      <c r="N147" s="2238"/>
      <c r="O147" s="2239"/>
    </row>
    <row r="148" spans="2:30" ht="15" customHeight="1" x14ac:dyDescent="0.25">
      <c r="B148" s="527" t="s">
        <v>732</v>
      </c>
      <c r="C148" s="528"/>
      <c r="D148" s="528"/>
      <c r="E148" s="528"/>
      <c r="F148" s="528"/>
      <c r="G148" s="528"/>
      <c r="H148" s="528"/>
      <c r="I148" s="528"/>
      <c r="J148" s="528"/>
      <c r="K148" s="529"/>
      <c r="L148" s="2237">
        <f>AA133</f>
        <v>0</v>
      </c>
      <c r="M148" s="2238"/>
      <c r="N148" s="2238"/>
      <c r="O148" s="2239"/>
    </row>
    <row r="149" spans="2:30" ht="15" customHeight="1" thickBot="1" x14ac:dyDescent="0.3">
      <c r="B149" s="1419" t="s">
        <v>279</v>
      </c>
      <c r="C149" s="1420"/>
      <c r="D149" s="1420"/>
      <c r="E149" s="1420"/>
      <c r="F149" s="1420"/>
      <c r="G149" s="1420"/>
      <c r="H149" s="1420"/>
      <c r="I149" s="1420"/>
      <c r="J149" s="1420"/>
      <c r="K149" s="1421"/>
      <c r="L149" s="2240">
        <f>AA140</f>
        <v>0</v>
      </c>
      <c r="M149" s="2241"/>
      <c r="N149" s="2241"/>
      <c r="O149" s="2242"/>
    </row>
    <row r="150" spans="2:30" ht="15" customHeight="1" thickTop="1" x14ac:dyDescent="0.25">
      <c r="B150" s="2254" t="s">
        <v>280</v>
      </c>
      <c r="C150" s="2255"/>
      <c r="D150" s="2255"/>
      <c r="E150" s="2255"/>
      <c r="F150" s="2255"/>
      <c r="G150" s="2255"/>
      <c r="H150" s="2255"/>
      <c r="I150" s="2255"/>
      <c r="J150" s="2255"/>
      <c r="K150" s="2256"/>
      <c r="L150" s="2243">
        <f>SUM(L144:O149)</f>
        <v>0</v>
      </c>
      <c r="M150" s="1160"/>
      <c r="N150" s="1160"/>
      <c r="O150" s="2244"/>
    </row>
    <row r="151" spans="2:30" ht="15" customHeight="1" thickBot="1" x14ac:dyDescent="0.3">
      <c r="B151" s="1566" t="s">
        <v>535</v>
      </c>
      <c r="C151" s="1567"/>
      <c r="D151" s="1567"/>
      <c r="E151" s="1567"/>
      <c r="F151" s="1567"/>
      <c r="G151" s="1567"/>
      <c r="H151" s="1567"/>
      <c r="I151" s="2246"/>
      <c r="J151" s="2247"/>
      <c r="K151" s="2248"/>
      <c r="L151" s="2240">
        <f>L150*I151</f>
        <v>0</v>
      </c>
      <c r="M151" s="2241"/>
      <c r="N151" s="2241"/>
      <c r="O151" s="2242"/>
    </row>
    <row r="152" spans="2:30" ht="15" customHeight="1" thickTop="1" thickBot="1" x14ac:dyDescent="0.3">
      <c r="B152" s="1649" t="s">
        <v>281</v>
      </c>
      <c r="C152" s="1650"/>
      <c r="D152" s="1650"/>
      <c r="E152" s="1650"/>
      <c r="F152" s="1650"/>
      <c r="G152" s="1650"/>
      <c r="H152" s="1650"/>
      <c r="I152" s="1650"/>
      <c r="J152" s="1650"/>
      <c r="K152" s="2253"/>
      <c r="L152" s="2245">
        <f>L150-L151</f>
        <v>0</v>
      </c>
      <c r="M152" s="2078"/>
      <c r="N152" s="2078"/>
      <c r="O152" s="2079"/>
    </row>
    <row r="153" spans="2:30" ht="15" customHeight="1" x14ac:dyDescent="0.25"/>
    <row r="154" spans="2:30" ht="15" customHeight="1" x14ac:dyDescent="0.25">
      <c r="B154" s="134" t="s">
        <v>282</v>
      </c>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2229"/>
      <c r="AC154" s="2229"/>
      <c r="AD154" s="2229"/>
    </row>
    <row r="155" spans="2:30" ht="15" customHeight="1" thickBot="1" x14ac:dyDescent="0.3"/>
    <row r="156" spans="2:30" ht="15" customHeight="1" thickBot="1" x14ac:dyDescent="0.3">
      <c r="B156" s="172" t="s">
        <v>283</v>
      </c>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row>
    <row r="157" spans="2:30" ht="15" customHeight="1" x14ac:dyDescent="0.25"/>
    <row r="158" spans="2:30" ht="15" customHeight="1" x14ac:dyDescent="0.25">
      <c r="B158" s="134" t="s">
        <v>284</v>
      </c>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53"/>
      <c r="Z158" s="153"/>
      <c r="AA158" s="153"/>
      <c r="AB158" s="153"/>
      <c r="AC158" s="153"/>
      <c r="AD158" s="153"/>
    </row>
    <row r="159" spans="2:30" ht="15" customHeight="1" thickBot="1" x14ac:dyDescent="0.3"/>
    <row r="160" spans="2:30" s="21" customFormat="1" ht="15" customHeight="1" x14ac:dyDescent="0.25">
      <c r="B160" s="544"/>
      <c r="C160" s="456"/>
      <c r="D160" s="456"/>
      <c r="E160" s="456"/>
      <c r="F160" s="456"/>
      <c r="G160" s="456"/>
      <c r="H160" s="456"/>
      <c r="I160" s="457"/>
      <c r="J160" s="547" t="s">
        <v>294</v>
      </c>
      <c r="K160" s="430"/>
      <c r="L160" s="430"/>
      <c r="M160" s="625"/>
      <c r="N160" s="429" t="s">
        <v>295</v>
      </c>
      <c r="O160" s="430"/>
      <c r="P160" s="430"/>
      <c r="Q160" s="431"/>
    </row>
    <row r="161" spans="2:17" s="21" customFormat="1" ht="15" customHeight="1" thickBot="1" x14ac:dyDescent="0.3">
      <c r="B161" s="545"/>
      <c r="C161" s="459"/>
      <c r="D161" s="459"/>
      <c r="E161" s="459"/>
      <c r="F161" s="459"/>
      <c r="G161" s="459"/>
      <c r="H161" s="459"/>
      <c r="I161" s="460"/>
      <c r="J161" s="422"/>
      <c r="K161" s="391"/>
      <c r="L161" s="391"/>
      <c r="M161" s="440"/>
      <c r="N161" s="432"/>
      <c r="O161" s="391"/>
      <c r="P161" s="391"/>
      <c r="Q161" s="433"/>
    </row>
    <row r="162" spans="2:17" ht="15" customHeight="1" thickBot="1" x14ac:dyDescent="0.3">
      <c r="B162" s="2220" t="s">
        <v>291</v>
      </c>
      <c r="C162" s="2221"/>
      <c r="D162" s="2221"/>
      <c r="E162" s="2221"/>
      <c r="F162" s="2221"/>
      <c r="G162" s="2221"/>
      <c r="H162" s="2221"/>
      <c r="I162" s="2221"/>
      <c r="J162" s="1260"/>
      <c r="K162" s="1260"/>
      <c r="L162" s="1260"/>
      <c r="M162" s="1260"/>
      <c r="N162" s="2221"/>
      <c r="O162" s="2221"/>
      <c r="P162" s="2221"/>
      <c r="Q162" s="2222"/>
    </row>
    <row r="163" spans="2:17" ht="15" customHeight="1" x14ac:dyDescent="0.25">
      <c r="B163" s="922" t="s">
        <v>733</v>
      </c>
      <c r="C163" s="923"/>
      <c r="D163" s="923"/>
      <c r="E163" s="923"/>
      <c r="F163" s="923"/>
      <c r="G163" s="923"/>
      <c r="H163" s="923"/>
      <c r="I163" s="924"/>
      <c r="J163" s="538"/>
      <c r="K163" s="539"/>
      <c r="L163" s="539"/>
      <c r="M163" s="679"/>
      <c r="N163" s="2233">
        <f>IF(AND(J163&gt;0,$AB$21&gt;0),J163/$AB$21,0)</f>
        <v>0</v>
      </c>
      <c r="O163" s="2234"/>
      <c r="P163" s="2234"/>
      <c r="Q163" s="2235"/>
    </row>
    <row r="164" spans="2:17" ht="15" customHeight="1" x14ac:dyDescent="0.25">
      <c r="B164" s="925" t="s">
        <v>734</v>
      </c>
      <c r="C164" s="926"/>
      <c r="D164" s="926"/>
      <c r="E164" s="926"/>
      <c r="F164" s="926"/>
      <c r="G164" s="926"/>
      <c r="H164" s="926"/>
      <c r="I164" s="927"/>
      <c r="J164" s="538"/>
      <c r="K164" s="539"/>
      <c r="L164" s="539"/>
      <c r="M164" s="679"/>
      <c r="N164" s="2236">
        <f t="shared" ref="N164:N167" si="17">IF(AND(J164&gt;0,$AB$21&gt;0),J164/$AB$21,0)</f>
        <v>0</v>
      </c>
      <c r="O164" s="851"/>
      <c r="P164" s="851"/>
      <c r="Q164" s="852"/>
    </row>
    <row r="165" spans="2:17" ht="15" customHeight="1" x14ac:dyDescent="0.25">
      <c r="B165" s="925" t="s">
        <v>735</v>
      </c>
      <c r="C165" s="926"/>
      <c r="D165" s="926"/>
      <c r="E165" s="926"/>
      <c r="F165" s="926"/>
      <c r="G165" s="926"/>
      <c r="H165" s="926"/>
      <c r="I165" s="927"/>
      <c r="J165" s="538"/>
      <c r="K165" s="539"/>
      <c r="L165" s="539"/>
      <c r="M165" s="679"/>
      <c r="N165" s="2236">
        <f t="shared" si="17"/>
        <v>0</v>
      </c>
      <c r="O165" s="851"/>
      <c r="P165" s="851"/>
      <c r="Q165" s="852"/>
    </row>
    <row r="166" spans="2:17" ht="15" customHeight="1" x14ac:dyDescent="0.25">
      <c r="B166" s="527" t="s">
        <v>141</v>
      </c>
      <c r="C166" s="528"/>
      <c r="D166" s="2257"/>
      <c r="E166" s="2257"/>
      <c r="F166" s="2257"/>
      <c r="G166" s="2257"/>
      <c r="H166" s="2257"/>
      <c r="I166" s="2258"/>
      <c r="J166" s="538"/>
      <c r="K166" s="539"/>
      <c r="L166" s="539"/>
      <c r="M166" s="679"/>
      <c r="N166" s="2236">
        <f t="shared" si="17"/>
        <v>0</v>
      </c>
      <c r="O166" s="851"/>
      <c r="P166" s="851"/>
      <c r="Q166" s="852"/>
    </row>
    <row r="167" spans="2:17" ht="15" customHeight="1" thickBot="1" x14ac:dyDescent="0.3">
      <c r="B167" s="2167" t="s">
        <v>286</v>
      </c>
      <c r="C167" s="2168"/>
      <c r="D167" s="2168"/>
      <c r="E167" s="2168"/>
      <c r="F167" s="2168"/>
      <c r="G167" s="2168"/>
      <c r="H167" s="2168"/>
      <c r="I167" s="2169"/>
      <c r="J167" s="597"/>
      <c r="K167" s="549"/>
      <c r="L167" s="549"/>
      <c r="M167" s="735"/>
      <c r="N167" s="2170">
        <f t="shared" si="17"/>
        <v>0</v>
      </c>
      <c r="O167" s="854"/>
      <c r="P167" s="854"/>
      <c r="Q167" s="855"/>
    </row>
    <row r="168" spans="2:17" ht="15" customHeight="1" thickTop="1" thickBot="1" x14ac:dyDescent="0.3">
      <c r="B168" s="1887" t="s">
        <v>287</v>
      </c>
      <c r="C168" s="1888"/>
      <c r="D168" s="1888"/>
      <c r="E168" s="1888"/>
      <c r="F168" s="1888"/>
      <c r="G168" s="1888"/>
      <c r="H168" s="1888"/>
      <c r="I168" s="1889"/>
      <c r="J168" s="590">
        <f>SUM(J163:M167)</f>
        <v>0</v>
      </c>
      <c r="K168" s="506"/>
      <c r="L168" s="506"/>
      <c r="M168" s="2224"/>
      <c r="N168" s="505">
        <f>SUM(N162:P167)</f>
        <v>0</v>
      </c>
      <c r="O168" s="506"/>
      <c r="P168" s="506"/>
      <c r="Q168" s="2223"/>
    </row>
    <row r="169" spans="2:17" ht="15" customHeight="1" thickBot="1" x14ac:dyDescent="0.3">
      <c r="B169" s="1259" t="s">
        <v>292</v>
      </c>
      <c r="C169" s="1260"/>
      <c r="D169" s="1260"/>
      <c r="E169" s="1260"/>
      <c r="F169" s="1260"/>
      <c r="G169" s="1260"/>
      <c r="H169" s="1260"/>
      <c r="I169" s="1260"/>
      <c r="J169" s="2221"/>
      <c r="K169" s="2221"/>
      <c r="L169" s="2221"/>
      <c r="M169" s="2221"/>
      <c r="N169" s="1260"/>
      <c r="O169" s="1260"/>
      <c r="P169" s="1260"/>
      <c r="Q169" s="1261"/>
    </row>
    <row r="170" spans="2:17" ht="15" customHeight="1" x14ac:dyDescent="0.25">
      <c r="B170" s="925" t="s">
        <v>736</v>
      </c>
      <c r="C170" s="926"/>
      <c r="D170" s="926"/>
      <c r="E170" s="926"/>
      <c r="F170" s="926"/>
      <c r="G170" s="926"/>
      <c r="H170" s="926"/>
      <c r="I170" s="1011"/>
      <c r="J170" s="2226"/>
      <c r="K170" s="2227"/>
      <c r="L170" s="2227"/>
      <c r="M170" s="2228"/>
      <c r="N170" s="850">
        <f>IF(AND(J170&gt;0,$AB$21&gt;0),J170/$AB$21,0)</f>
        <v>0</v>
      </c>
      <c r="O170" s="851"/>
      <c r="P170" s="851"/>
      <c r="Q170" s="852"/>
    </row>
    <row r="171" spans="2:17" ht="15" customHeight="1" x14ac:dyDescent="0.25">
      <c r="B171" s="925" t="s">
        <v>737</v>
      </c>
      <c r="C171" s="926"/>
      <c r="D171" s="926"/>
      <c r="E171" s="926"/>
      <c r="F171" s="926"/>
      <c r="G171" s="926"/>
      <c r="H171" s="926"/>
      <c r="I171" s="1011"/>
      <c r="J171" s="546"/>
      <c r="K171" s="539"/>
      <c r="L171" s="539"/>
      <c r="M171" s="2154"/>
      <c r="N171" s="850">
        <f t="shared" ref="N171:N174" si="18">IF(AND(J171&gt;0,$AB$21&gt;0),J171/$AB$21,0)</f>
        <v>0</v>
      </c>
      <c r="O171" s="851"/>
      <c r="P171" s="851"/>
      <c r="Q171" s="852"/>
    </row>
    <row r="172" spans="2:17" ht="15" customHeight="1" x14ac:dyDescent="0.25">
      <c r="B172" s="925" t="s">
        <v>738</v>
      </c>
      <c r="C172" s="926"/>
      <c r="D172" s="926"/>
      <c r="E172" s="926"/>
      <c r="F172" s="926"/>
      <c r="G172" s="926"/>
      <c r="H172" s="926"/>
      <c r="I172" s="1011"/>
      <c r="J172" s="546"/>
      <c r="K172" s="539"/>
      <c r="L172" s="539"/>
      <c r="M172" s="2154"/>
      <c r="N172" s="850">
        <f t="shared" si="18"/>
        <v>0</v>
      </c>
      <c r="O172" s="851"/>
      <c r="P172" s="851"/>
      <c r="Q172" s="852"/>
    </row>
    <row r="173" spans="2:17" ht="15" customHeight="1" x14ac:dyDescent="0.25">
      <c r="B173" s="925" t="s">
        <v>739</v>
      </c>
      <c r="C173" s="926"/>
      <c r="D173" s="926"/>
      <c r="E173" s="926"/>
      <c r="F173" s="926"/>
      <c r="G173" s="926"/>
      <c r="H173" s="926"/>
      <c r="I173" s="1011"/>
      <c r="J173" s="546"/>
      <c r="K173" s="539"/>
      <c r="L173" s="539"/>
      <c r="M173" s="2154"/>
      <c r="N173" s="850">
        <f t="shared" si="18"/>
        <v>0</v>
      </c>
      <c r="O173" s="851"/>
      <c r="P173" s="851"/>
      <c r="Q173" s="852"/>
    </row>
    <row r="174" spans="2:17" ht="15" customHeight="1" thickBot="1" x14ac:dyDescent="0.3">
      <c r="B174" s="536" t="s">
        <v>141</v>
      </c>
      <c r="C174" s="537"/>
      <c r="D174" s="2332"/>
      <c r="E174" s="2332"/>
      <c r="F174" s="2332"/>
      <c r="G174" s="2332"/>
      <c r="H174" s="2332"/>
      <c r="I174" s="2333"/>
      <c r="J174" s="548"/>
      <c r="K174" s="549"/>
      <c r="L174" s="549"/>
      <c r="M174" s="2203"/>
      <c r="N174" s="853">
        <f t="shared" si="18"/>
        <v>0</v>
      </c>
      <c r="O174" s="854"/>
      <c r="P174" s="854"/>
      <c r="Q174" s="855"/>
    </row>
    <row r="175" spans="2:17" ht="15" customHeight="1" thickTop="1" thickBot="1" x14ac:dyDescent="0.3">
      <c r="B175" s="1887" t="s">
        <v>288</v>
      </c>
      <c r="C175" s="1888"/>
      <c r="D175" s="1888"/>
      <c r="E175" s="1888"/>
      <c r="F175" s="1888"/>
      <c r="G175" s="1888"/>
      <c r="H175" s="1888"/>
      <c r="I175" s="2225"/>
      <c r="J175" s="505">
        <f>SUM(J170:M174)</f>
        <v>0</v>
      </c>
      <c r="K175" s="506"/>
      <c r="L175" s="506"/>
      <c r="M175" s="2223"/>
      <c r="N175" s="590">
        <f>SUM(N169:P174)</f>
        <v>0</v>
      </c>
      <c r="O175" s="506"/>
      <c r="P175" s="506"/>
      <c r="Q175" s="2223"/>
    </row>
    <row r="176" spans="2:17" ht="15" customHeight="1" thickBot="1" x14ac:dyDescent="0.3">
      <c r="B176" s="1259" t="s">
        <v>293</v>
      </c>
      <c r="C176" s="1260"/>
      <c r="D176" s="1260"/>
      <c r="E176" s="1260"/>
      <c r="F176" s="1260"/>
      <c r="G176" s="1260"/>
      <c r="H176" s="1260"/>
      <c r="I176" s="1260"/>
      <c r="J176" s="2221"/>
      <c r="K176" s="2221"/>
      <c r="L176" s="2221"/>
      <c r="M176" s="2221"/>
      <c r="N176" s="1260"/>
      <c r="O176" s="1260"/>
      <c r="P176" s="1260"/>
      <c r="Q176" s="1261"/>
    </row>
    <row r="177" spans="2:30" ht="15" customHeight="1" x14ac:dyDescent="0.25">
      <c r="B177" s="925" t="s">
        <v>740</v>
      </c>
      <c r="C177" s="926"/>
      <c r="D177" s="926"/>
      <c r="E177" s="926"/>
      <c r="F177" s="926"/>
      <c r="G177" s="926"/>
      <c r="H177" s="926"/>
      <c r="I177" s="1011"/>
      <c r="J177" s="2226"/>
      <c r="K177" s="2227"/>
      <c r="L177" s="2227"/>
      <c r="M177" s="2228"/>
      <c r="N177" s="850">
        <f>IF(AND(J177&gt;0,$AB$21&gt;0),J177/$AB$21,0)</f>
        <v>0</v>
      </c>
      <c r="O177" s="851"/>
      <c r="P177" s="851"/>
      <c r="Q177" s="852"/>
    </row>
    <row r="178" spans="2:30" ht="15" customHeight="1" x14ac:dyDescent="0.25">
      <c r="B178" s="925" t="s">
        <v>741</v>
      </c>
      <c r="C178" s="926"/>
      <c r="D178" s="926"/>
      <c r="E178" s="926"/>
      <c r="F178" s="926"/>
      <c r="G178" s="926"/>
      <c r="H178" s="926"/>
      <c r="I178" s="1011"/>
      <c r="J178" s="546"/>
      <c r="K178" s="539"/>
      <c r="L178" s="539"/>
      <c r="M178" s="2154"/>
      <c r="N178" s="850">
        <f t="shared" ref="N178:N187" si="19">IF(AND(J178&gt;0,$AB$21&gt;0),J178/$AB$21,0)</f>
        <v>0</v>
      </c>
      <c r="O178" s="851"/>
      <c r="P178" s="851"/>
      <c r="Q178" s="852"/>
    </row>
    <row r="179" spans="2:30" ht="15" customHeight="1" x14ac:dyDescent="0.25">
      <c r="B179" s="925" t="s">
        <v>742</v>
      </c>
      <c r="C179" s="926"/>
      <c r="D179" s="926"/>
      <c r="E179" s="926"/>
      <c r="F179" s="926"/>
      <c r="G179" s="926"/>
      <c r="H179" s="926"/>
      <c r="I179" s="1011"/>
      <c r="J179" s="546"/>
      <c r="K179" s="539"/>
      <c r="L179" s="539"/>
      <c r="M179" s="2154"/>
      <c r="N179" s="850">
        <f t="shared" si="19"/>
        <v>0</v>
      </c>
      <c r="O179" s="851"/>
      <c r="P179" s="851"/>
      <c r="Q179" s="852"/>
    </row>
    <row r="180" spans="2:30" ht="15" customHeight="1" x14ac:dyDescent="0.25">
      <c r="B180" s="925" t="s">
        <v>743</v>
      </c>
      <c r="C180" s="926"/>
      <c r="D180" s="926"/>
      <c r="E180" s="926"/>
      <c r="F180" s="926"/>
      <c r="G180" s="926"/>
      <c r="H180" s="926"/>
      <c r="I180" s="1011"/>
      <c r="J180" s="546"/>
      <c r="K180" s="539"/>
      <c r="L180" s="539"/>
      <c r="M180" s="2154"/>
      <c r="N180" s="850">
        <f t="shared" si="19"/>
        <v>0</v>
      </c>
      <c r="O180" s="851"/>
      <c r="P180" s="851"/>
      <c r="Q180" s="852"/>
    </row>
    <row r="181" spans="2:30" ht="15" customHeight="1" x14ac:dyDescent="0.25">
      <c r="B181" s="925" t="s">
        <v>744</v>
      </c>
      <c r="C181" s="926"/>
      <c r="D181" s="926"/>
      <c r="E181" s="926"/>
      <c r="F181" s="926"/>
      <c r="G181" s="926"/>
      <c r="H181" s="926"/>
      <c r="I181" s="1011"/>
      <c r="J181" s="546"/>
      <c r="K181" s="539"/>
      <c r="L181" s="539"/>
      <c r="M181" s="2154"/>
      <c r="N181" s="850">
        <f t="shared" si="19"/>
        <v>0</v>
      </c>
      <c r="O181" s="851"/>
      <c r="P181" s="851"/>
      <c r="Q181" s="852"/>
    </row>
    <row r="182" spans="2:30" ht="15" customHeight="1" x14ac:dyDescent="0.25">
      <c r="B182" s="925" t="s">
        <v>745</v>
      </c>
      <c r="C182" s="926"/>
      <c r="D182" s="926"/>
      <c r="E182" s="926"/>
      <c r="F182" s="926"/>
      <c r="G182" s="926"/>
      <c r="H182" s="926"/>
      <c r="I182" s="1011"/>
      <c r="J182" s="546"/>
      <c r="K182" s="539"/>
      <c r="L182" s="539"/>
      <c r="M182" s="2154"/>
      <c r="N182" s="850">
        <f t="shared" si="19"/>
        <v>0</v>
      </c>
      <c r="O182" s="851"/>
      <c r="P182" s="851"/>
      <c r="Q182" s="852"/>
    </row>
    <row r="183" spans="2:30" ht="15" customHeight="1" x14ac:dyDescent="0.25">
      <c r="B183" s="925" t="s">
        <v>746</v>
      </c>
      <c r="C183" s="926"/>
      <c r="D183" s="926"/>
      <c r="E183" s="926"/>
      <c r="F183" s="926"/>
      <c r="G183" s="926"/>
      <c r="H183" s="926"/>
      <c r="I183" s="1011"/>
      <c r="J183" s="546"/>
      <c r="K183" s="539"/>
      <c r="L183" s="539"/>
      <c r="M183" s="2154"/>
      <c r="N183" s="850">
        <f t="shared" si="19"/>
        <v>0</v>
      </c>
      <c r="O183" s="851"/>
      <c r="P183" s="851"/>
      <c r="Q183" s="852"/>
    </row>
    <row r="184" spans="2:30" ht="15" customHeight="1" x14ac:dyDescent="0.25">
      <c r="B184" s="925" t="s">
        <v>747</v>
      </c>
      <c r="C184" s="926"/>
      <c r="D184" s="926"/>
      <c r="E184" s="926"/>
      <c r="F184" s="926"/>
      <c r="G184" s="926"/>
      <c r="H184" s="926"/>
      <c r="I184" s="1011"/>
      <c r="J184" s="546"/>
      <c r="K184" s="539"/>
      <c r="L184" s="539"/>
      <c r="M184" s="2154"/>
      <c r="N184" s="850">
        <f t="shared" si="19"/>
        <v>0</v>
      </c>
      <c r="O184" s="851"/>
      <c r="P184" s="851"/>
      <c r="Q184" s="852"/>
    </row>
    <row r="185" spans="2:30" ht="15" customHeight="1" x14ac:dyDescent="0.25">
      <c r="B185" s="925" t="s">
        <v>748</v>
      </c>
      <c r="C185" s="926"/>
      <c r="D185" s="926"/>
      <c r="E185" s="926"/>
      <c r="F185" s="926"/>
      <c r="G185" s="926"/>
      <c r="H185" s="926"/>
      <c r="I185" s="1011"/>
      <c r="J185" s="546"/>
      <c r="K185" s="539"/>
      <c r="L185" s="539"/>
      <c r="M185" s="2154"/>
      <c r="N185" s="850">
        <f t="shared" si="19"/>
        <v>0</v>
      </c>
      <c r="O185" s="851"/>
      <c r="P185" s="851"/>
      <c r="Q185" s="852"/>
    </row>
    <row r="186" spans="2:30" ht="15" customHeight="1" x14ac:dyDescent="0.25">
      <c r="B186" s="925" t="s">
        <v>1359</v>
      </c>
      <c r="C186" s="926"/>
      <c r="D186" s="926"/>
      <c r="E186" s="926"/>
      <c r="F186" s="926"/>
      <c r="G186" s="926"/>
      <c r="H186" s="926"/>
      <c r="I186" s="1011"/>
      <c r="J186" s="546"/>
      <c r="K186" s="539"/>
      <c r="L186" s="539"/>
      <c r="M186" s="2154"/>
      <c r="N186" s="850">
        <f t="shared" ref="N186" si="20">IF(AND(J186&gt;0,$AB$21&gt;0),J186/$AB$21,0)</f>
        <v>0</v>
      </c>
      <c r="O186" s="851"/>
      <c r="P186" s="851"/>
      <c r="Q186" s="852"/>
    </row>
    <row r="187" spans="2:30" ht="15" customHeight="1" thickBot="1" x14ac:dyDescent="0.3">
      <c r="B187" s="1566" t="s">
        <v>141</v>
      </c>
      <c r="C187" s="1567"/>
      <c r="D187" s="2332"/>
      <c r="E187" s="2332"/>
      <c r="F187" s="2332"/>
      <c r="G187" s="2332"/>
      <c r="H187" s="2332"/>
      <c r="I187" s="2333"/>
      <c r="J187" s="548"/>
      <c r="K187" s="549"/>
      <c r="L187" s="549"/>
      <c r="M187" s="2203"/>
      <c r="N187" s="853">
        <f t="shared" si="19"/>
        <v>0</v>
      </c>
      <c r="O187" s="854"/>
      <c r="P187" s="854"/>
      <c r="Q187" s="855"/>
    </row>
    <row r="188" spans="2:30" ht="15" customHeight="1" thickTop="1" thickBot="1" x14ac:dyDescent="0.3">
      <c r="B188" s="1887" t="s">
        <v>289</v>
      </c>
      <c r="C188" s="1888"/>
      <c r="D188" s="1888"/>
      <c r="E188" s="1888"/>
      <c r="F188" s="1888"/>
      <c r="G188" s="1888"/>
      <c r="H188" s="1888"/>
      <c r="I188" s="2225"/>
      <c r="J188" s="505">
        <f>SUM(J177:M187)</f>
        <v>0</v>
      </c>
      <c r="K188" s="506"/>
      <c r="L188" s="506"/>
      <c r="M188" s="2223"/>
      <c r="N188" s="590">
        <f>SUM(N176:P187)</f>
        <v>0</v>
      </c>
      <c r="O188" s="506"/>
      <c r="P188" s="506"/>
      <c r="Q188" s="2223"/>
    </row>
    <row r="189" spans="2:30" ht="15" customHeight="1" thickBot="1" x14ac:dyDescent="0.3">
      <c r="B189" s="2212" t="s">
        <v>290</v>
      </c>
      <c r="C189" s="2213"/>
      <c r="D189" s="2213"/>
      <c r="E189" s="2213"/>
      <c r="F189" s="2213"/>
      <c r="G189" s="2213"/>
      <c r="H189" s="2213"/>
      <c r="I189" s="2214"/>
      <c r="J189" s="2215">
        <f>SUM(J168,J175,J188)</f>
        <v>0</v>
      </c>
      <c r="K189" s="2216"/>
      <c r="L189" s="2216"/>
      <c r="M189" s="2217"/>
      <c r="N189" s="2230">
        <f>SUM(N168,N175,N188)</f>
        <v>0</v>
      </c>
      <c r="O189" s="2231"/>
      <c r="P189" s="2231"/>
      <c r="Q189" s="2232"/>
    </row>
    <row r="190" spans="2:30" ht="15" customHeight="1" x14ac:dyDescent="0.25"/>
    <row r="191" spans="2:30" ht="15" customHeight="1" x14ac:dyDescent="0.25">
      <c r="B191" s="210" t="s">
        <v>297</v>
      </c>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row>
    <row r="192" spans="2:30" ht="15" customHeight="1" x14ac:dyDescent="0.25">
      <c r="B192" s="210"/>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c r="AB192" s="210"/>
      <c r="AC192" s="210"/>
      <c r="AD192" s="210"/>
    </row>
    <row r="193" spans="2:30" ht="15" customHeight="1" x14ac:dyDescent="0.25">
      <c r="B193" s="210" t="s">
        <v>1360</v>
      </c>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row>
    <row r="194" spans="2:30" ht="14.25" customHeight="1" x14ac:dyDescent="0.25"/>
    <row r="195" spans="2:30" ht="15" customHeight="1" x14ac:dyDescent="0.25">
      <c r="B195" s="134" t="s">
        <v>296</v>
      </c>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2229"/>
      <c r="AC195" s="2229"/>
      <c r="AD195" s="2229"/>
    </row>
    <row r="196" spans="2:30" ht="15" customHeight="1" thickBot="1" x14ac:dyDescent="0.3"/>
    <row r="197" spans="2:30" ht="15" customHeight="1" thickBot="1" x14ac:dyDescent="0.3">
      <c r="B197" s="172" t="s">
        <v>298</v>
      </c>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row>
    <row r="198" spans="2:30" ht="15" customHeight="1" x14ac:dyDescent="0.25"/>
    <row r="199" spans="2:30" ht="15" customHeight="1" x14ac:dyDescent="0.25">
      <c r="B199" s="134" t="s">
        <v>299</v>
      </c>
      <c r="C199" s="134"/>
      <c r="D199" s="134"/>
      <c r="E199" s="134"/>
      <c r="F199" s="134"/>
      <c r="G199" s="134"/>
      <c r="H199" s="134"/>
      <c r="I199" s="134"/>
      <c r="J199" s="134"/>
      <c r="K199" s="134"/>
      <c r="L199" s="134"/>
      <c r="M199" s="134"/>
      <c r="N199" s="134"/>
      <c r="O199" s="134"/>
      <c r="P199" s="134"/>
      <c r="Q199" s="134"/>
      <c r="R199" s="134"/>
      <c r="S199" s="131"/>
      <c r="T199" s="133"/>
      <c r="U199" s="133"/>
      <c r="V199" s="133"/>
      <c r="W199" s="133"/>
      <c r="X199" s="133"/>
      <c r="Y199" s="133"/>
      <c r="Z199" s="133"/>
      <c r="AA199" s="133"/>
      <c r="AB199" s="133"/>
      <c r="AC199" s="133"/>
      <c r="AD199" s="132"/>
    </row>
    <row r="200" spans="2:30" ht="15" customHeight="1" x14ac:dyDescent="0.25"/>
    <row r="201" spans="2:30" ht="15" customHeight="1" x14ac:dyDescent="0.25">
      <c r="B201" s="210" t="s">
        <v>1328</v>
      </c>
      <c r="C201" s="210"/>
      <c r="D201" s="210"/>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c r="AA201" s="210"/>
      <c r="AB201" s="210"/>
      <c r="AC201" s="210"/>
      <c r="AD201" s="210"/>
    </row>
    <row r="202" spans="2:30" ht="15" customHeight="1" x14ac:dyDescent="0.25">
      <c r="B202" s="210"/>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row>
    <row r="203" spans="2:30" ht="15" customHeight="1" thickBot="1" x14ac:dyDescent="0.3"/>
    <row r="204" spans="2:30" ht="15" customHeight="1" thickBot="1" x14ac:dyDescent="0.3">
      <c r="B204" s="2163"/>
      <c r="C204" s="2164"/>
      <c r="D204" s="2164"/>
      <c r="E204" s="2164"/>
      <c r="F204" s="2164"/>
      <c r="G204" s="2164"/>
      <c r="H204" s="2164"/>
      <c r="I204" s="2164"/>
      <c r="J204" s="2165"/>
      <c r="K204" s="2197" t="s">
        <v>304</v>
      </c>
      <c r="L204" s="229"/>
      <c r="M204" s="229"/>
      <c r="N204" s="229"/>
      <c r="O204" s="229" t="s">
        <v>305</v>
      </c>
      <c r="P204" s="229"/>
      <c r="Q204" s="229"/>
      <c r="R204" s="229"/>
      <c r="S204" s="229" t="s">
        <v>306</v>
      </c>
      <c r="T204" s="229"/>
      <c r="U204" s="229"/>
      <c r="V204" s="229"/>
      <c r="W204" s="229" t="s">
        <v>307</v>
      </c>
      <c r="X204" s="229"/>
      <c r="Y204" s="229"/>
      <c r="Z204" s="229"/>
      <c r="AA204" s="229" t="s">
        <v>308</v>
      </c>
      <c r="AB204" s="229"/>
      <c r="AC204" s="229"/>
      <c r="AD204" s="230"/>
    </row>
    <row r="205" spans="2:30" ht="15" customHeight="1" x14ac:dyDescent="0.25">
      <c r="B205" s="1019" t="s">
        <v>302</v>
      </c>
      <c r="C205" s="1020"/>
      <c r="D205" s="1020"/>
      <c r="E205" s="1020"/>
      <c r="F205" s="1020"/>
      <c r="G205" s="1020"/>
      <c r="H205" s="1020"/>
      <c r="I205" s="1020"/>
      <c r="J205" s="1021"/>
      <c r="K205" s="762">
        <f>L150</f>
        <v>0</v>
      </c>
      <c r="L205" s="763"/>
      <c r="M205" s="763"/>
      <c r="N205" s="763"/>
      <c r="O205" s="763">
        <f>SUM(K205,K205*$AB$154)</f>
        <v>0</v>
      </c>
      <c r="P205" s="763"/>
      <c r="Q205" s="763"/>
      <c r="R205" s="763"/>
      <c r="S205" s="763">
        <f>SUM(O205,O205*$AB$154)</f>
        <v>0</v>
      </c>
      <c r="T205" s="763"/>
      <c r="U205" s="763"/>
      <c r="V205" s="763"/>
      <c r="W205" s="763">
        <f>SUM(S205,S205*$AB$154)</f>
        <v>0</v>
      </c>
      <c r="X205" s="763"/>
      <c r="Y205" s="763"/>
      <c r="Z205" s="763"/>
      <c r="AA205" s="763">
        <f>SUM(W205,W205*$AB$154)</f>
        <v>0</v>
      </c>
      <c r="AB205" s="763"/>
      <c r="AC205" s="763"/>
      <c r="AD205" s="764"/>
    </row>
    <row r="206" spans="2:30" ht="15" customHeight="1" thickBot="1" x14ac:dyDescent="0.3">
      <c r="B206" s="2167" t="s">
        <v>536</v>
      </c>
      <c r="C206" s="2168"/>
      <c r="D206" s="2168"/>
      <c r="E206" s="2168"/>
      <c r="F206" s="2168"/>
      <c r="G206" s="2168"/>
      <c r="H206" s="2168"/>
      <c r="I206" s="2168"/>
      <c r="J206" s="2169"/>
      <c r="K206" s="853">
        <f>K205*$I$151</f>
        <v>0</v>
      </c>
      <c r="L206" s="854"/>
      <c r="M206" s="854"/>
      <c r="N206" s="854"/>
      <c r="O206" s="854">
        <f>O205*$I$151</f>
        <v>0</v>
      </c>
      <c r="P206" s="854"/>
      <c r="Q206" s="854"/>
      <c r="R206" s="854"/>
      <c r="S206" s="854">
        <f>S205*$I$151</f>
        <v>0</v>
      </c>
      <c r="T206" s="854"/>
      <c r="U206" s="854"/>
      <c r="V206" s="854"/>
      <c r="W206" s="854">
        <f>W205*$I$151</f>
        <v>0</v>
      </c>
      <c r="X206" s="854"/>
      <c r="Y206" s="854"/>
      <c r="Z206" s="854"/>
      <c r="AA206" s="854">
        <f>AA205*$I$151</f>
        <v>0</v>
      </c>
      <c r="AB206" s="854"/>
      <c r="AC206" s="854"/>
      <c r="AD206" s="855"/>
    </row>
    <row r="207" spans="2:30" ht="15" customHeight="1" thickTop="1" x14ac:dyDescent="0.25">
      <c r="B207" s="2158" t="s">
        <v>303</v>
      </c>
      <c r="C207" s="2159"/>
      <c r="D207" s="2159"/>
      <c r="E207" s="2159"/>
      <c r="F207" s="2159"/>
      <c r="G207" s="2159"/>
      <c r="H207" s="2159"/>
      <c r="I207" s="2159"/>
      <c r="J207" s="2160"/>
      <c r="K207" s="2198">
        <f>K205-K206</f>
        <v>0</v>
      </c>
      <c r="L207" s="2199"/>
      <c r="M207" s="2199"/>
      <c r="N207" s="2199"/>
      <c r="O207" s="2199">
        <f t="shared" ref="O207" si="21">O205-O206</f>
        <v>0</v>
      </c>
      <c r="P207" s="2199"/>
      <c r="Q207" s="2199"/>
      <c r="R207" s="2199"/>
      <c r="S207" s="2199">
        <f t="shared" ref="S207" si="22">S205-S206</f>
        <v>0</v>
      </c>
      <c r="T207" s="2199"/>
      <c r="U207" s="2199"/>
      <c r="V207" s="2199"/>
      <c r="W207" s="2199">
        <f t="shared" ref="W207" si="23">W205-W206</f>
        <v>0</v>
      </c>
      <c r="X207" s="2199"/>
      <c r="Y207" s="2199"/>
      <c r="Z207" s="2199"/>
      <c r="AA207" s="2199">
        <f t="shared" ref="AA207" si="24">AA205-AA206</f>
        <v>0</v>
      </c>
      <c r="AB207" s="2199"/>
      <c r="AC207" s="2199"/>
      <c r="AD207" s="2207"/>
    </row>
    <row r="208" spans="2:30" ht="15" customHeight="1" x14ac:dyDescent="0.25">
      <c r="B208" s="925" t="s">
        <v>537</v>
      </c>
      <c r="C208" s="926"/>
      <c r="D208" s="926"/>
      <c r="E208" s="926"/>
      <c r="F208" s="926"/>
      <c r="G208" s="926"/>
      <c r="H208" s="926"/>
      <c r="I208" s="926"/>
      <c r="J208" s="927"/>
      <c r="K208" s="850">
        <f>J189</f>
        <v>0</v>
      </c>
      <c r="L208" s="851"/>
      <c r="M208" s="851"/>
      <c r="N208" s="851"/>
      <c r="O208" s="851">
        <f>SUM(K208,K208*$AB$195)</f>
        <v>0</v>
      </c>
      <c r="P208" s="851"/>
      <c r="Q208" s="851"/>
      <c r="R208" s="851"/>
      <c r="S208" s="851">
        <f t="shared" ref="S208" si="25">SUM(O208,O208*$AB$195)</f>
        <v>0</v>
      </c>
      <c r="T208" s="851"/>
      <c r="U208" s="851"/>
      <c r="V208" s="851"/>
      <c r="W208" s="851">
        <f t="shared" ref="W208" si="26">SUM(S208,S208*$AB$195)</f>
        <v>0</v>
      </c>
      <c r="X208" s="851"/>
      <c r="Y208" s="851"/>
      <c r="Z208" s="851"/>
      <c r="AA208" s="851">
        <f>SUM(W208,W208*$AB$195)</f>
        <v>0</v>
      </c>
      <c r="AB208" s="851"/>
      <c r="AC208" s="851"/>
      <c r="AD208" s="852"/>
    </row>
    <row r="209" spans="2:30" ht="15" customHeight="1" x14ac:dyDescent="0.25">
      <c r="B209" s="925" t="s">
        <v>1261</v>
      </c>
      <c r="C209" s="926"/>
      <c r="D209" s="926"/>
      <c r="E209" s="926"/>
      <c r="F209" s="926"/>
      <c r="G209" s="926"/>
      <c r="H209" s="926"/>
      <c r="I209" s="926"/>
      <c r="J209" s="927"/>
      <c r="K209" s="2155"/>
      <c r="L209" s="2156"/>
      <c r="M209" s="2156"/>
      <c r="N209" s="2157"/>
      <c r="O209" s="2210"/>
      <c r="P209" s="2156"/>
      <c r="Q209" s="2156"/>
      <c r="R209" s="2157"/>
      <c r="S209" s="2210"/>
      <c r="T209" s="2156"/>
      <c r="U209" s="2156"/>
      <c r="V209" s="2157"/>
      <c r="W209" s="2210"/>
      <c r="X209" s="2156"/>
      <c r="Y209" s="2156"/>
      <c r="Z209" s="2157"/>
      <c r="AA209" s="2210"/>
      <c r="AB209" s="2156"/>
      <c r="AC209" s="2156"/>
      <c r="AD209" s="2211"/>
    </row>
    <row r="210" spans="2:30" ht="15" customHeight="1" x14ac:dyDescent="0.25">
      <c r="B210" s="925" t="s">
        <v>1262</v>
      </c>
      <c r="C210" s="926"/>
      <c r="D210" s="926"/>
      <c r="E210" s="926"/>
      <c r="F210" s="926"/>
      <c r="G210" s="926"/>
      <c r="H210" s="926"/>
      <c r="I210" s="926"/>
      <c r="J210" s="927"/>
      <c r="K210" s="538"/>
      <c r="L210" s="539"/>
      <c r="M210" s="539"/>
      <c r="N210" s="539"/>
      <c r="O210" s="851">
        <f>K210*1.03</f>
        <v>0</v>
      </c>
      <c r="P210" s="851"/>
      <c r="Q210" s="851"/>
      <c r="R210" s="851"/>
      <c r="S210" s="851">
        <f t="shared" ref="S210" si="27">O210*1.03</f>
        <v>0</v>
      </c>
      <c r="T210" s="851"/>
      <c r="U210" s="851"/>
      <c r="V210" s="851"/>
      <c r="W210" s="851">
        <f t="shared" ref="W210" si="28">S210*1.03</f>
        <v>0</v>
      </c>
      <c r="X210" s="851"/>
      <c r="Y210" s="851"/>
      <c r="Z210" s="851"/>
      <c r="AA210" s="851">
        <f t="shared" ref="AA210" si="29">W210*1.03</f>
        <v>0</v>
      </c>
      <c r="AB210" s="851"/>
      <c r="AC210" s="851"/>
      <c r="AD210" s="852"/>
    </row>
    <row r="211" spans="2:30" ht="15" customHeight="1" thickBot="1" x14ac:dyDescent="0.3">
      <c r="B211" s="2167" t="s">
        <v>1263</v>
      </c>
      <c r="C211" s="2168"/>
      <c r="D211" s="2168"/>
      <c r="E211" s="2168"/>
      <c r="F211" s="2168"/>
      <c r="G211" s="2168"/>
      <c r="H211" s="2168"/>
      <c r="I211" s="2168"/>
      <c r="J211" s="2169"/>
      <c r="K211" s="597"/>
      <c r="L211" s="549"/>
      <c r="M211" s="549"/>
      <c r="N211" s="549"/>
      <c r="O211" s="549"/>
      <c r="P211" s="549"/>
      <c r="Q211" s="549"/>
      <c r="R211" s="549"/>
      <c r="S211" s="549"/>
      <c r="T211" s="549"/>
      <c r="U211" s="549"/>
      <c r="V211" s="549"/>
      <c r="W211" s="549"/>
      <c r="X211" s="549"/>
      <c r="Y211" s="549"/>
      <c r="Z211" s="549"/>
      <c r="AA211" s="549"/>
      <c r="AB211" s="549"/>
      <c r="AC211" s="549"/>
      <c r="AD211" s="2203"/>
    </row>
    <row r="212" spans="2:30" ht="15" customHeight="1" thickTop="1" x14ac:dyDescent="0.25">
      <c r="B212" s="2158" t="s">
        <v>1264</v>
      </c>
      <c r="C212" s="2159"/>
      <c r="D212" s="2159"/>
      <c r="E212" s="2159"/>
      <c r="F212" s="2159"/>
      <c r="G212" s="2159"/>
      <c r="H212" s="2159"/>
      <c r="I212" s="2159"/>
      <c r="J212" s="2160"/>
      <c r="K212" s="2198">
        <f>SUM(K207,-K208,-K210,K211, -K209)</f>
        <v>0</v>
      </c>
      <c r="L212" s="2199"/>
      <c r="M212" s="2199"/>
      <c r="N212" s="2199"/>
      <c r="O212" s="2198">
        <f>SUM(O207,-O208,-O210,O211, -O209)</f>
        <v>0</v>
      </c>
      <c r="P212" s="2199"/>
      <c r="Q212" s="2199"/>
      <c r="R212" s="2199"/>
      <c r="S212" s="2198">
        <f t="shared" ref="S212" si="30">SUM(S207,-S208,-S210,S211, -S209)</f>
        <v>0</v>
      </c>
      <c r="T212" s="2199"/>
      <c r="U212" s="2199"/>
      <c r="V212" s="2199"/>
      <c r="W212" s="2198">
        <f t="shared" ref="W212" si="31">SUM(W207,-W208,-W210,W211, -W209)</f>
        <v>0</v>
      </c>
      <c r="X212" s="2199"/>
      <c r="Y212" s="2199"/>
      <c r="Z212" s="2199"/>
      <c r="AA212" s="2198">
        <f t="shared" ref="AA212" si="32">SUM(AA207,-AA208,-AA210,AA211, -AA209)</f>
        <v>0</v>
      </c>
      <c r="AB212" s="2199"/>
      <c r="AC212" s="2199"/>
      <c r="AD212" s="2199"/>
    </row>
    <row r="213" spans="2:30" ht="15" customHeight="1" thickBot="1" x14ac:dyDescent="0.3">
      <c r="B213" s="2167" t="s">
        <v>1265</v>
      </c>
      <c r="C213" s="2168"/>
      <c r="D213" s="2168"/>
      <c r="E213" s="2168"/>
      <c r="F213" s="2168"/>
      <c r="G213" s="2168"/>
      <c r="H213" s="2168"/>
      <c r="I213" s="2168"/>
      <c r="J213" s="2169"/>
      <c r="K213" s="597"/>
      <c r="L213" s="549"/>
      <c r="M213" s="549"/>
      <c r="N213" s="549"/>
      <c r="O213" s="549"/>
      <c r="P213" s="549"/>
      <c r="Q213" s="549"/>
      <c r="R213" s="549"/>
      <c r="S213" s="549"/>
      <c r="T213" s="549"/>
      <c r="U213" s="549"/>
      <c r="V213" s="549"/>
      <c r="W213" s="549"/>
      <c r="X213" s="549"/>
      <c r="Y213" s="549"/>
      <c r="Z213" s="549"/>
      <c r="AA213" s="549"/>
      <c r="AB213" s="549"/>
      <c r="AC213" s="549"/>
      <c r="AD213" s="2203"/>
    </row>
    <row r="214" spans="2:30" ht="15" customHeight="1" thickTop="1" thickBot="1" x14ac:dyDescent="0.3">
      <c r="B214" s="2149" t="s">
        <v>1266</v>
      </c>
      <c r="C214" s="2150"/>
      <c r="D214" s="2150"/>
      <c r="E214" s="2150"/>
      <c r="F214" s="2150"/>
      <c r="G214" s="2150"/>
      <c r="H214" s="2150"/>
      <c r="I214" s="2150"/>
      <c r="J214" s="2151"/>
      <c r="K214" s="2186">
        <f>K212-K213</f>
        <v>0</v>
      </c>
      <c r="L214" s="2187"/>
      <c r="M214" s="2187"/>
      <c r="N214" s="2187"/>
      <c r="O214" s="2187">
        <f t="shared" ref="O214" si="33">O212-O213</f>
        <v>0</v>
      </c>
      <c r="P214" s="2187"/>
      <c r="Q214" s="2187"/>
      <c r="R214" s="2187"/>
      <c r="S214" s="2187">
        <f t="shared" ref="S214" si="34">S212-S213</f>
        <v>0</v>
      </c>
      <c r="T214" s="2187"/>
      <c r="U214" s="2187"/>
      <c r="V214" s="2187"/>
      <c r="W214" s="2187">
        <f t="shared" ref="W214" si="35">W212-W213</f>
        <v>0</v>
      </c>
      <c r="X214" s="2187"/>
      <c r="Y214" s="2187"/>
      <c r="Z214" s="2187"/>
      <c r="AA214" s="2187">
        <f t="shared" ref="AA214" si="36">AA212-AA213</f>
        <v>0</v>
      </c>
      <c r="AB214" s="2187"/>
      <c r="AC214" s="2187"/>
      <c r="AD214" s="2209"/>
    </row>
    <row r="215" spans="2:30" ht="15" customHeight="1" thickBot="1" x14ac:dyDescent="0.3">
      <c r="B215" s="2083" t="s">
        <v>1267</v>
      </c>
      <c r="C215" s="2084"/>
      <c r="D215" s="2084"/>
      <c r="E215" s="2084"/>
      <c r="F215" s="2084"/>
      <c r="G215" s="2084"/>
      <c r="H215" s="2084"/>
      <c r="I215" s="2084"/>
      <c r="J215" s="2085"/>
      <c r="K215" s="2208">
        <f>IF(AND(K212&gt;0,K213&gt;0),K212/K213,0)</f>
        <v>0</v>
      </c>
      <c r="L215" s="2087"/>
      <c r="M215" s="2087"/>
      <c r="N215" s="2087"/>
      <c r="O215" s="2087">
        <f t="shared" ref="O215" si="37">IF(AND(O212&gt;0,O213&gt;0),O212/O213,0)</f>
        <v>0</v>
      </c>
      <c r="P215" s="2087"/>
      <c r="Q215" s="2087"/>
      <c r="R215" s="2087"/>
      <c r="S215" s="2087">
        <f t="shared" ref="S215" si="38">IF(AND(S212&gt;0,S213&gt;0),S212/S213,0)</f>
        <v>0</v>
      </c>
      <c r="T215" s="2087"/>
      <c r="U215" s="2087"/>
      <c r="V215" s="2087"/>
      <c r="W215" s="2087">
        <f t="shared" ref="W215" si="39">IF(AND(W212&gt;0,W213&gt;0),W212/W213,0)</f>
        <v>0</v>
      </c>
      <c r="X215" s="2087"/>
      <c r="Y215" s="2087"/>
      <c r="Z215" s="2087"/>
      <c r="AA215" s="2087">
        <f t="shared" ref="AA215" si="40">IF(AND(AA212&gt;0,AA213&gt;0),AA212/AA213,0)</f>
        <v>0</v>
      </c>
      <c r="AB215" s="2087"/>
      <c r="AC215" s="2087"/>
      <c r="AD215" s="2218"/>
    </row>
    <row r="216" spans="2:30" ht="15" customHeight="1" thickBot="1" x14ac:dyDescent="0.3">
      <c r="B216" s="2193" t="s">
        <v>1268</v>
      </c>
      <c r="C216" s="2194"/>
      <c r="D216" s="2194"/>
      <c r="E216" s="2194"/>
      <c r="F216" s="2194"/>
      <c r="G216" s="2194"/>
      <c r="H216" s="2194"/>
      <c r="I216" s="2194"/>
      <c r="J216" s="2195"/>
      <c r="K216" s="2204"/>
      <c r="L216" s="2205"/>
      <c r="M216" s="2205"/>
      <c r="N216" s="2205"/>
      <c r="O216" s="2205"/>
      <c r="P216" s="2205"/>
      <c r="Q216" s="2205"/>
      <c r="R216" s="2205"/>
      <c r="S216" s="2205"/>
      <c r="T216" s="2205"/>
      <c r="U216" s="2205"/>
      <c r="V216" s="2205"/>
      <c r="W216" s="2205"/>
      <c r="X216" s="2205"/>
      <c r="Y216" s="2205"/>
      <c r="Z216" s="2205"/>
      <c r="AA216" s="2205"/>
      <c r="AB216" s="2205"/>
      <c r="AC216" s="2205"/>
      <c r="AD216" s="2219"/>
    </row>
    <row r="217" spans="2:30" ht="15" customHeight="1" thickTop="1" thickBot="1" x14ac:dyDescent="0.3">
      <c r="B217" s="2181" t="s">
        <v>1269</v>
      </c>
      <c r="C217" s="2182"/>
      <c r="D217" s="2182"/>
      <c r="E217" s="2182"/>
      <c r="F217" s="2182"/>
      <c r="G217" s="2182"/>
      <c r="H217" s="2182"/>
      <c r="I217" s="2182"/>
      <c r="J217" s="2183"/>
      <c r="K217" s="2184">
        <f>K214-K216</f>
        <v>0</v>
      </c>
      <c r="L217" s="2185"/>
      <c r="M217" s="2185"/>
      <c r="N217" s="2185"/>
      <c r="O217" s="2185">
        <f t="shared" ref="O217" si="41">O214-O216</f>
        <v>0</v>
      </c>
      <c r="P217" s="2185"/>
      <c r="Q217" s="2185"/>
      <c r="R217" s="2185"/>
      <c r="S217" s="2185">
        <f t="shared" ref="S217" si="42">S214-S216</f>
        <v>0</v>
      </c>
      <c r="T217" s="2185"/>
      <c r="U217" s="2185"/>
      <c r="V217" s="2185"/>
      <c r="W217" s="2185">
        <f t="shared" ref="W217" si="43">W214-W216</f>
        <v>0</v>
      </c>
      <c r="X217" s="2185"/>
      <c r="Y217" s="2185"/>
      <c r="Z217" s="2185"/>
      <c r="AA217" s="2185">
        <f t="shared" ref="AA217" si="44">AA214-AA216</f>
        <v>0</v>
      </c>
      <c r="AB217" s="2185"/>
      <c r="AC217" s="2185"/>
      <c r="AD217" s="2206"/>
    </row>
    <row r="218" spans="2:30" ht="15" customHeight="1" thickBot="1" x14ac:dyDescent="0.3"/>
    <row r="219" spans="2:30" ht="15" customHeight="1" thickBot="1" x14ac:dyDescent="0.3">
      <c r="B219" s="2163"/>
      <c r="C219" s="2164"/>
      <c r="D219" s="2164"/>
      <c r="E219" s="2164"/>
      <c r="F219" s="2164"/>
      <c r="G219" s="2164"/>
      <c r="H219" s="2164"/>
      <c r="I219" s="2164"/>
      <c r="J219" s="2165"/>
      <c r="K219" s="2197" t="s">
        <v>309</v>
      </c>
      <c r="L219" s="229"/>
      <c r="M219" s="229"/>
      <c r="N219" s="229"/>
      <c r="O219" s="229" t="s">
        <v>310</v>
      </c>
      <c r="P219" s="229"/>
      <c r="Q219" s="229"/>
      <c r="R219" s="229"/>
      <c r="S219" s="229" t="s">
        <v>311</v>
      </c>
      <c r="T219" s="229"/>
      <c r="U219" s="229"/>
      <c r="V219" s="229"/>
      <c r="W219" s="229" t="s">
        <v>312</v>
      </c>
      <c r="X219" s="229"/>
      <c r="Y219" s="229"/>
      <c r="Z219" s="229"/>
      <c r="AA219" s="229" t="s">
        <v>313</v>
      </c>
      <c r="AB219" s="229"/>
      <c r="AC219" s="229"/>
      <c r="AD219" s="230"/>
    </row>
    <row r="220" spans="2:30" ht="15" customHeight="1" x14ac:dyDescent="0.25">
      <c r="B220" s="1019" t="s">
        <v>302</v>
      </c>
      <c r="C220" s="1020"/>
      <c r="D220" s="1020"/>
      <c r="E220" s="1020"/>
      <c r="F220" s="1020"/>
      <c r="G220" s="1020"/>
      <c r="H220" s="1020"/>
      <c r="I220" s="1020"/>
      <c r="J220" s="1021"/>
      <c r="K220" s="762">
        <f>SUM(AA205,AA205*$AB$154)</f>
        <v>0</v>
      </c>
      <c r="L220" s="763"/>
      <c r="M220" s="763"/>
      <c r="N220" s="763"/>
      <c r="O220" s="763">
        <f>SUM(K220,K220*$AB$154)</f>
        <v>0</v>
      </c>
      <c r="P220" s="763"/>
      <c r="Q220" s="763"/>
      <c r="R220" s="763"/>
      <c r="S220" s="763">
        <f>SUM(O220,O220*$AB$154)</f>
        <v>0</v>
      </c>
      <c r="T220" s="763"/>
      <c r="U220" s="763"/>
      <c r="V220" s="763"/>
      <c r="W220" s="763">
        <f>SUM(S220,S220*$AB$154)</f>
        <v>0</v>
      </c>
      <c r="X220" s="763"/>
      <c r="Y220" s="763"/>
      <c r="Z220" s="763"/>
      <c r="AA220" s="763">
        <f>SUM(W220,W220*$AB$154)</f>
        <v>0</v>
      </c>
      <c r="AB220" s="763"/>
      <c r="AC220" s="763"/>
      <c r="AD220" s="764"/>
    </row>
    <row r="221" spans="2:30" ht="15" customHeight="1" thickBot="1" x14ac:dyDescent="0.3">
      <c r="B221" s="2167" t="s">
        <v>536</v>
      </c>
      <c r="C221" s="2168"/>
      <c r="D221" s="2168"/>
      <c r="E221" s="2168"/>
      <c r="F221" s="2168"/>
      <c r="G221" s="2168"/>
      <c r="H221" s="2168"/>
      <c r="I221" s="2168"/>
      <c r="J221" s="2169"/>
      <c r="K221" s="2170">
        <f>K220*$I$151</f>
        <v>0</v>
      </c>
      <c r="L221" s="854"/>
      <c r="M221" s="854"/>
      <c r="N221" s="854"/>
      <c r="O221" s="854">
        <f>O220*$I$151</f>
        <v>0</v>
      </c>
      <c r="P221" s="854"/>
      <c r="Q221" s="854"/>
      <c r="R221" s="854"/>
      <c r="S221" s="854">
        <f>S220*$I$151</f>
        <v>0</v>
      </c>
      <c r="T221" s="854"/>
      <c r="U221" s="854"/>
      <c r="V221" s="854"/>
      <c r="W221" s="854">
        <f>W220*$I$151</f>
        <v>0</v>
      </c>
      <c r="X221" s="854"/>
      <c r="Y221" s="854"/>
      <c r="Z221" s="854"/>
      <c r="AA221" s="854">
        <f>AA220*$I$151</f>
        <v>0</v>
      </c>
      <c r="AB221" s="854"/>
      <c r="AC221" s="854"/>
      <c r="AD221" s="855"/>
    </row>
    <row r="222" spans="2:30" ht="15" customHeight="1" thickTop="1" x14ac:dyDescent="0.25">
      <c r="B222" s="2158" t="s">
        <v>303</v>
      </c>
      <c r="C222" s="2159"/>
      <c r="D222" s="2159"/>
      <c r="E222" s="2159"/>
      <c r="F222" s="2159"/>
      <c r="G222" s="2159"/>
      <c r="H222" s="2159"/>
      <c r="I222" s="2159"/>
      <c r="J222" s="2160"/>
      <c r="K222" s="2198">
        <f>K220-K221</f>
        <v>0</v>
      </c>
      <c r="L222" s="2199"/>
      <c r="M222" s="2199"/>
      <c r="N222" s="2199"/>
      <c r="O222" s="2199">
        <f t="shared" ref="O222" si="45">O220-O221</f>
        <v>0</v>
      </c>
      <c r="P222" s="2199"/>
      <c r="Q222" s="2199"/>
      <c r="R222" s="2199"/>
      <c r="S222" s="2199">
        <f t="shared" ref="S222" si="46">S220-S221</f>
        <v>0</v>
      </c>
      <c r="T222" s="2199"/>
      <c r="U222" s="2199"/>
      <c r="V222" s="2199"/>
      <c r="W222" s="2199">
        <f t="shared" ref="W222" si="47">W220-W221</f>
        <v>0</v>
      </c>
      <c r="X222" s="2199"/>
      <c r="Y222" s="2199"/>
      <c r="Z222" s="2199"/>
      <c r="AA222" s="2199">
        <f t="shared" ref="AA222" si="48">AA220-AA221</f>
        <v>0</v>
      </c>
      <c r="AB222" s="2199"/>
      <c r="AC222" s="2199"/>
      <c r="AD222" s="2207"/>
    </row>
    <row r="223" spans="2:30" ht="15" customHeight="1" x14ac:dyDescent="0.25">
      <c r="B223" s="925" t="s">
        <v>537</v>
      </c>
      <c r="C223" s="926"/>
      <c r="D223" s="926"/>
      <c r="E223" s="926"/>
      <c r="F223" s="926"/>
      <c r="G223" s="926"/>
      <c r="H223" s="926"/>
      <c r="I223" s="926"/>
      <c r="J223" s="927"/>
      <c r="K223" s="850">
        <f>SUM(AA208,AA208*$AB$195)</f>
        <v>0</v>
      </c>
      <c r="L223" s="851"/>
      <c r="M223" s="851"/>
      <c r="N223" s="851"/>
      <c r="O223" s="851">
        <f>SUM(K223,K223*$AB$195)</f>
        <v>0</v>
      </c>
      <c r="P223" s="851"/>
      <c r="Q223" s="851"/>
      <c r="R223" s="851"/>
      <c r="S223" s="851">
        <f t="shared" ref="S223" si="49">SUM(O223,O223*$AB$195)</f>
        <v>0</v>
      </c>
      <c r="T223" s="851"/>
      <c r="U223" s="851"/>
      <c r="V223" s="851"/>
      <c r="W223" s="851">
        <f t="shared" ref="W223" si="50">SUM(S223,S223*$AB$195)</f>
        <v>0</v>
      </c>
      <c r="X223" s="851"/>
      <c r="Y223" s="851"/>
      <c r="Z223" s="851"/>
      <c r="AA223" s="851">
        <f>SUM(W223,W223*$AB$195)</f>
        <v>0</v>
      </c>
      <c r="AB223" s="851"/>
      <c r="AC223" s="851"/>
      <c r="AD223" s="852"/>
    </row>
    <row r="224" spans="2:30" ht="15" customHeight="1" x14ac:dyDescent="0.25">
      <c r="B224" s="925" t="s">
        <v>1261</v>
      </c>
      <c r="C224" s="926"/>
      <c r="D224" s="926"/>
      <c r="E224" s="926"/>
      <c r="F224" s="926"/>
      <c r="G224" s="926"/>
      <c r="H224" s="926"/>
      <c r="I224" s="926"/>
      <c r="J224" s="927"/>
      <c r="K224" s="2155"/>
      <c r="L224" s="2156"/>
      <c r="M224" s="2156"/>
      <c r="N224" s="2157"/>
      <c r="O224" s="2210"/>
      <c r="P224" s="2156"/>
      <c r="Q224" s="2156"/>
      <c r="R224" s="2157"/>
      <c r="S224" s="2210"/>
      <c r="T224" s="2156"/>
      <c r="U224" s="2156"/>
      <c r="V224" s="2157"/>
      <c r="W224" s="2210"/>
      <c r="X224" s="2156"/>
      <c r="Y224" s="2156"/>
      <c r="Z224" s="2157"/>
      <c r="AA224" s="2210"/>
      <c r="AB224" s="2156"/>
      <c r="AC224" s="2156"/>
      <c r="AD224" s="2211"/>
    </row>
    <row r="225" spans="2:30" ht="15" customHeight="1" x14ac:dyDescent="0.25">
      <c r="B225" s="925" t="s">
        <v>1262</v>
      </c>
      <c r="C225" s="926"/>
      <c r="D225" s="926"/>
      <c r="E225" s="926"/>
      <c r="F225" s="926"/>
      <c r="G225" s="926"/>
      <c r="H225" s="926"/>
      <c r="I225" s="926"/>
      <c r="J225" s="927"/>
      <c r="K225" s="850">
        <f>AA210*1.03</f>
        <v>0</v>
      </c>
      <c r="L225" s="851"/>
      <c r="M225" s="851"/>
      <c r="N225" s="851"/>
      <c r="O225" s="851">
        <f>K225*1.03</f>
        <v>0</v>
      </c>
      <c r="P225" s="851"/>
      <c r="Q225" s="851"/>
      <c r="R225" s="851"/>
      <c r="S225" s="851">
        <f t="shared" ref="S225" si="51">O225*1.03</f>
        <v>0</v>
      </c>
      <c r="T225" s="851"/>
      <c r="U225" s="851"/>
      <c r="V225" s="851"/>
      <c r="W225" s="851">
        <f t="shared" ref="W225" si="52">S225*1.03</f>
        <v>0</v>
      </c>
      <c r="X225" s="851"/>
      <c r="Y225" s="851"/>
      <c r="Z225" s="851"/>
      <c r="AA225" s="2202">
        <f t="shared" ref="AA225" si="53">W225*1.03</f>
        <v>0</v>
      </c>
      <c r="AB225" s="497"/>
      <c r="AC225" s="497"/>
      <c r="AD225" s="498"/>
    </row>
    <row r="226" spans="2:30" ht="15" customHeight="1" thickBot="1" x14ac:dyDescent="0.3">
      <c r="B226" s="2167" t="s">
        <v>1270</v>
      </c>
      <c r="C226" s="2168"/>
      <c r="D226" s="2168"/>
      <c r="E226" s="2168"/>
      <c r="F226" s="2168"/>
      <c r="G226" s="2168"/>
      <c r="H226" s="2168"/>
      <c r="I226" s="2168"/>
      <c r="J226" s="2169"/>
      <c r="K226" s="2155"/>
      <c r="L226" s="2156"/>
      <c r="M226" s="2156"/>
      <c r="N226" s="2157"/>
      <c r="O226" s="549"/>
      <c r="P226" s="549"/>
      <c r="Q226" s="549"/>
      <c r="R226" s="549"/>
      <c r="S226" s="549"/>
      <c r="T226" s="549"/>
      <c r="U226" s="549"/>
      <c r="V226" s="549"/>
      <c r="W226" s="549"/>
      <c r="X226" s="549"/>
      <c r="Y226" s="549"/>
      <c r="Z226" s="549"/>
      <c r="AA226" s="735"/>
      <c r="AB226" s="2200"/>
      <c r="AC226" s="2200"/>
      <c r="AD226" s="2201"/>
    </row>
    <row r="227" spans="2:30" ht="15" customHeight="1" thickTop="1" x14ac:dyDescent="0.25">
      <c r="B227" s="2158" t="s">
        <v>1264</v>
      </c>
      <c r="C227" s="2159"/>
      <c r="D227" s="2159"/>
      <c r="E227" s="2159"/>
      <c r="F227" s="2159"/>
      <c r="G227" s="2159"/>
      <c r="H227" s="2159"/>
      <c r="I227" s="2159"/>
      <c r="J227" s="2160"/>
      <c r="K227" s="2198">
        <f>SUM(K222,-K223,-K225,K226, -K224)</f>
        <v>0</v>
      </c>
      <c r="L227" s="2199"/>
      <c r="M227" s="2199"/>
      <c r="N227" s="2199"/>
      <c r="O227" s="2198">
        <f t="shared" ref="O227" si="54">SUM(O222,-O223,-O225,O226, -O224)</f>
        <v>0</v>
      </c>
      <c r="P227" s="2199"/>
      <c r="Q227" s="2199"/>
      <c r="R227" s="2199"/>
      <c r="S227" s="2198">
        <f t="shared" ref="S227" si="55">SUM(S222,-S223,-S225,S226, -S224)</f>
        <v>0</v>
      </c>
      <c r="T227" s="2199"/>
      <c r="U227" s="2199"/>
      <c r="V227" s="2199"/>
      <c r="W227" s="2198">
        <f t="shared" ref="W227" si="56">SUM(W222,-W223,-W225,W226, -W224)</f>
        <v>0</v>
      </c>
      <c r="X227" s="2199"/>
      <c r="Y227" s="2199"/>
      <c r="Z227" s="2199"/>
      <c r="AA227" s="2198">
        <f t="shared" ref="AA227" si="57">SUM(AA222,-AA223,-AA225,AA226, -AA224)</f>
        <v>0</v>
      </c>
      <c r="AB227" s="2199"/>
      <c r="AC227" s="2199"/>
      <c r="AD227" s="2199"/>
    </row>
    <row r="228" spans="2:30" ht="15" customHeight="1" thickBot="1" x14ac:dyDescent="0.3">
      <c r="B228" s="2167" t="s">
        <v>1265</v>
      </c>
      <c r="C228" s="2168"/>
      <c r="D228" s="2168"/>
      <c r="E228" s="2168"/>
      <c r="F228" s="2168"/>
      <c r="G228" s="2168"/>
      <c r="H228" s="2168"/>
      <c r="I228" s="2168"/>
      <c r="J228" s="2169"/>
      <c r="K228" s="548"/>
      <c r="L228" s="549"/>
      <c r="M228" s="549"/>
      <c r="N228" s="549"/>
      <c r="O228" s="549"/>
      <c r="P228" s="549"/>
      <c r="Q228" s="549"/>
      <c r="R228" s="549"/>
      <c r="S228" s="549"/>
      <c r="T228" s="549"/>
      <c r="U228" s="549"/>
      <c r="V228" s="549"/>
      <c r="W228" s="549"/>
      <c r="X228" s="549"/>
      <c r="Y228" s="549"/>
      <c r="Z228" s="549"/>
      <c r="AA228" s="735"/>
      <c r="AB228" s="2200"/>
      <c r="AC228" s="2200"/>
      <c r="AD228" s="2201"/>
    </row>
    <row r="229" spans="2:30" ht="15" customHeight="1" thickTop="1" thickBot="1" x14ac:dyDescent="0.3">
      <c r="B229" s="2149" t="s">
        <v>1266</v>
      </c>
      <c r="C229" s="2150"/>
      <c r="D229" s="2150"/>
      <c r="E229" s="2150"/>
      <c r="F229" s="2150"/>
      <c r="G229" s="2150"/>
      <c r="H229" s="2150"/>
      <c r="I229" s="2150"/>
      <c r="J229" s="2151"/>
      <c r="K229" s="2186">
        <f>K227-K228</f>
        <v>0</v>
      </c>
      <c r="L229" s="2187"/>
      <c r="M229" s="2187"/>
      <c r="N229" s="2187"/>
      <c r="O229" s="2187">
        <f t="shared" ref="O229" si="58">O227-O228</f>
        <v>0</v>
      </c>
      <c r="P229" s="2187"/>
      <c r="Q229" s="2187"/>
      <c r="R229" s="2187"/>
      <c r="S229" s="2187">
        <f t="shared" ref="S229" si="59">S227-S228</f>
        <v>0</v>
      </c>
      <c r="T229" s="2187"/>
      <c r="U229" s="2187"/>
      <c r="V229" s="2187"/>
      <c r="W229" s="2187">
        <f t="shared" ref="W229" si="60">W227-W228</f>
        <v>0</v>
      </c>
      <c r="X229" s="2187"/>
      <c r="Y229" s="2187"/>
      <c r="Z229" s="2187"/>
      <c r="AA229" s="2190">
        <f t="shared" ref="AA229" si="61">AA227-AA228</f>
        <v>0</v>
      </c>
      <c r="AB229" s="2191"/>
      <c r="AC229" s="2191"/>
      <c r="AD229" s="2192"/>
    </row>
    <row r="230" spans="2:30" ht="15" customHeight="1" thickBot="1" x14ac:dyDescent="0.3">
      <c r="B230" s="2083" t="s">
        <v>1267</v>
      </c>
      <c r="C230" s="2084"/>
      <c r="D230" s="2084"/>
      <c r="E230" s="2084"/>
      <c r="F230" s="2084"/>
      <c r="G230" s="2084"/>
      <c r="H230" s="2084"/>
      <c r="I230" s="2084"/>
      <c r="J230" s="2085"/>
      <c r="K230" s="2086">
        <f>IF(AND(K227&gt;0,K228&gt;0),K227/K228,0)</f>
        <v>0</v>
      </c>
      <c r="L230" s="2087"/>
      <c r="M230" s="2087"/>
      <c r="N230" s="2087"/>
      <c r="O230" s="2087">
        <f t="shared" ref="O230" si="62">IF(AND(O227&gt;0,O228&gt;0),O227/O228,0)</f>
        <v>0</v>
      </c>
      <c r="P230" s="2087"/>
      <c r="Q230" s="2087"/>
      <c r="R230" s="2087"/>
      <c r="S230" s="2087">
        <f t="shared" ref="S230" si="63">IF(AND(S227&gt;0,S228&gt;0),S227/S228,0)</f>
        <v>0</v>
      </c>
      <c r="T230" s="2087"/>
      <c r="U230" s="2087"/>
      <c r="V230" s="2087"/>
      <c r="W230" s="2087">
        <f t="shared" ref="W230" si="64">IF(AND(W227&gt;0,W228&gt;0),W227/W228,0)</f>
        <v>0</v>
      </c>
      <c r="X230" s="2087"/>
      <c r="Y230" s="2087"/>
      <c r="Z230" s="2087"/>
      <c r="AA230" s="2146">
        <f t="shared" ref="AA230" si="65">IF(AND(AA227&gt;0,AA228&gt;0),AA227/AA228,0)</f>
        <v>0</v>
      </c>
      <c r="AB230" s="2147"/>
      <c r="AC230" s="2147"/>
      <c r="AD230" s="2148"/>
    </row>
    <row r="231" spans="2:30" ht="15" customHeight="1" thickBot="1" x14ac:dyDescent="0.3">
      <c r="B231" s="2193" t="s">
        <v>1268</v>
      </c>
      <c r="C231" s="2194"/>
      <c r="D231" s="2194"/>
      <c r="E231" s="2194"/>
      <c r="F231" s="2194"/>
      <c r="G231" s="2194"/>
      <c r="H231" s="2194"/>
      <c r="I231" s="2194"/>
      <c r="J231" s="2195"/>
      <c r="K231" s="2196"/>
      <c r="L231" s="2177"/>
      <c r="M231" s="2177"/>
      <c r="N231" s="2177"/>
      <c r="O231" s="2177"/>
      <c r="P231" s="2177"/>
      <c r="Q231" s="2177"/>
      <c r="R231" s="2177"/>
      <c r="S231" s="2177"/>
      <c r="T231" s="2177"/>
      <c r="U231" s="2177"/>
      <c r="V231" s="2177"/>
      <c r="W231" s="2177"/>
      <c r="X231" s="2177"/>
      <c r="Y231" s="2177"/>
      <c r="Z231" s="2177"/>
      <c r="AA231" s="2395"/>
      <c r="AB231" s="2396"/>
      <c r="AC231" s="2396"/>
      <c r="AD231" s="2397"/>
    </row>
    <row r="232" spans="2:30" ht="15" customHeight="1" thickTop="1" thickBot="1" x14ac:dyDescent="0.3">
      <c r="B232" s="2181" t="s">
        <v>1269</v>
      </c>
      <c r="C232" s="2182"/>
      <c r="D232" s="2182"/>
      <c r="E232" s="2182"/>
      <c r="F232" s="2182"/>
      <c r="G232" s="2182"/>
      <c r="H232" s="2182"/>
      <c r="I232" s="2182"/>
      <c r="J232" s="2183"/>
      <c r="K232" s="2184">
        <f>K229-K231</f>
        <v>0</v>
      </c>
      <c r="L232" s="2185"/>
      <c r="M232" s="2185"/>
      <c r="N232" s="2185"/>
      <c r="O232" s="2185">
        <f t="shared" ref="O232" si="66">O229-O231</f>
        <v>0</v>
      </c>
      <c r="P232" s="2185"/>
      <c r="Q232" s="2185"/>
      <c r="R232" s="2185"/>
      <c r="S232" s="2185">
        <f t="shared" ref="S232" si="67">S229-S231</f>
        <v>0</v>
      </c>
      <c r="T232" s="2185"/>
      <c r="U232" s="2185"/>
      <c r="V232" s="2185"/>
      <c r="W232" s="2185">
        <f t="shared" ref="W232" si="68">W229-W231</f>
        <v>0</v>
      </c>
      <c r="X232" s="2185"/>
      <c r="Y232" s="2185"/>
      <c r="Z232" s="2185"/>
      <c r="AA232" s="2190">
        <f t="shared" ref="AA232" si="69">AA229-AA231</f>
        <v>0</v>
      </c>
      <c r="AB232" s="2191"/>
      <c r="AC232" s="2191"/>
      <c r="AD232" s="2192"/>
    </row>
    <row r="233" spans="2:30" ht="15" customHeight="1" thickBot="1" x14ac:dyDescent="0.3"/>
    <row r="234" spans="2:30" ht="15" customHeight="1" thickBot="1" x14ac:dyDescent="0.3">
      <c r="B234" s="2163"/>
      <c r="C234" s="2164"/>
      <c r="D234" s="2164"/>
      <c r="E234" s="2164"/>
      <c r="F234" s="2164"/>
      <c r="G234" s="2164"/>
      <c r="H234" s="2164"/>
      <c r="I234" s="2164"/>
      <c r="J234" s="2165"/>
      <c r="K234" s="2197" t="s">
        <v>314</v>
      </c>
      <c r="L234" s="229"/>
      <c r="M234" s="229"/>
      <c r="N234" s="229"/>
      <c r="O234" s="229" t="s">
        <v>315</v>
      </c>
      <c r="P234" s="229"/>
      <c r="Q234" s="229"/>
      <c r="R234" s="229"/>
      <c r="S234" s="229" t="s">
        <v>316</v>
      </c>
      <c r="T234" s="229"/>
      <c r="U234" s="229"/>
      <c r="V234" s="229"/>
      <c r="W234" s="229" t="s">
        <v>317</v>
      </c>
      <c r="X234" s="229"/>
      <c r="Y234" s="229"/>
      <c r="Z234" s="229"/>
      <c r="AA234" s="231" t="s">
        <v>318</v>
      </c>
      <c r="AB234" s="491"/>
      <c r="AC234" s="491"/>
      <c r="AD234" s="492"/>
    </row>
    <row r="235" spans="2:30" ht="15" customHeight="1" x14ac:dyDescent="0.25">
      <c r="B235" s="1019" t="s">
        <v>302</v>
      </c>
      <c r="C235" s="1020"/>
      <c r="D235" s="1020"/>
      <c r="E235" s="1020"/>
      <c r="F235" s="1020"/>
      <c r="G235" s="1020"/>
      <c r="H235" s="1020"/>
      <c r="I235" s="1020"/>
      <c r="J235" s="1021"/>
      <c r="K235" s="762">
        <f>SUM(AA220,AA220*$AB$154)</f>
        <v>0</v>
      </c>
      <c r="L235" s="763"/>
      <c r="M235" s="763"/>
      <c r="N235" s="763"/>
      <c r="O235" s="763">
        <f>SUM(K235,K235*$AB$154)</f>
        <v>0</v>
      </c>
      <c r="P235" s="763"/>
      <c r="Q235" s="763"/>
      <c r="R235" s="763"/>
      <c r="S235" s="763">
        <f>SUM(O235,O235*$AB$154)</f>
        <v>0</v>
      </c>
      <c r="T235" s="763"/>
      <c r="U235" s="763"/>
      <c r="V235" s="763"/>
      <c r="W235" s="763">
        <f>SUM(S235,S235*$AB$154)</f>
        <v>0</v>
      </c>
      <c r="X235" s="763"/>
      <c r="Y235" s="763"/>
      <c r="Z235" s="763"/>
      <c r="AA235" s="2402">
        <f>SUM(W235,W235*$AB$154)</f>
        <v>0</v>
      </c>
      <c r="AB235" s="494"/>
      <c r="AC235" s="494"/>
      <c r="AD235" s="495"/>
    </row>
    <row r="236" spans="2:30" ht="15" customHeight="1" thickBot="1" x14ac:dyDescent="0.3">
      <c r="B236" s="2167" t="s">
        <v>536</v>
      </c>
      <c r="C236" s="2168"/>
      <c r="D236" s="2168"/>
      <c r="E236" s="2168"/>
      <c r="F236" s="2168"/>
      <c r="G236" s="2168"/>
      <c r="H236" s="2168"/>
      <c r="I236" s="2168"/>
      <c r="J236" s="2169"/>
      <c r="K236" s="2170">
        <f>K235*$I$151</f>
        <v>0</v>
      </c>
      <c r="L236" s="854"/>
      <c r="M236" s="854"/>
      <c r="N236" s="854"/>
      <c r="O236" s="854">
        <f>O235*$I$151</f>
        <v>0</v>
      </c>
      <c r="P236" s="854"/>
      <c r="Q236" s="854"/>
      <c r="R236" s="854"/>
      <c r="S236" s="854">
        <f>S235*$I$151</f>
        <v>0</v>
      </c>
      <c r="T236" s="854"/>
      <c r="U236" s="854"/>
      <c r="V236" s="854"/>
      <c r="W236" s="854">
        <f>W235*$I$151</f>
        <v>0</v>
      </c>
      <c r="X236" s="854"/>
      <c r="Y236" s="854"/>
      <c r="Z236" s="854"/>
      <c r="AA236" s="2401">
        <f>AA235*$I$151</f>
        <v>0</v>
      </c>
      <c r="AB236" s="500"/>
      <c r="AC236" s="500"/>
      <c r="AD236" s="501"/>
    </row>
    <row r="237" spans="2:30" ht="15" customHeight="1" thickTop="1" x14ac:dyDescent="0.25">
      <c r="B237" s="2158" t="s">
        <v>303</v>
      </c>
      <c r="C237" s="2159"/>
      <c r="D237" s="2159"/>
      <c r="E237" s="2159"/>
      <c r="F237" s="2159"/>
      <c r="G237" s="2159"/>
      <c r="H237" s="2159"/>
      <c r="I237" s="2159"/>
      <c r="J237" s="2160"/>
      <c r="K237" s="2198">
        <f>K235-K236</f>
        <v>0</v>
      </c>
      <c r="L237" s="2199"/>
      <c r="M237" s="2199"/>
      <c r="N237" s="2199"/>
      <c r="O237" s="2199">
        <f t="shared" ref="O237" si="70">O235-O236</f>
        <v>0</v>
      </c>
      <c r="P237" s="2199"/>
      <c r="Q237" s="2199"/>
      <c r="R237" s="2199"/>
      <c r="S237" s="2199">
        <f t="shared" ref="S237" si="71">S235-S236</f>
        <v>0</v>
      </c>
      <c r="T237" s="2199"/>
      <c r="U237" s="2199"/>
      <c r="V237" s="2199"/>
      <c r="W237" s="2199">
        <f t="shared" ref="W237" si="72">W235-W236</f>
        <v>0</v>
      </c>
      <c r="X237" s="2199"/>
      <c r="Y237" s="2199"/>
      <c r="Z237" s="2199"/>
      <c r="AA237" s="2398">
        <f t="shared" ref="AA237" si="73">AA235-AA236</f>
        <v>0</v>
      </c>
      <c r="AB237" s="2399"/>
      <c r="AC237" s="2399"/>
      <c r="AD237" s="2400"/>
    </row>
    <row r="238" spans="2:30" ht="15" customHeight="1" x14ac:dyDescent="0.25">
      <c r="B238" s="925" t="s">
        <v>537</v>
      </c>
      <c r="C238" s="926"/>
      <c r="D238" s="926"/>
      <c r="E238" s="926"/>
      <c r="F238" s="926"/>
      <c r="G238" s="926"/>
      <c r="H238" s="926"/>
      <c r="I238" s="926"/>
      <c r="J238" s="927"/>
      <c r="K238" s="850">
        <f>SUM(AA223,AA223*$AB$195)</f>
        <v>0</v>
      </c>
      <c r="L238" s="851"/>
      <c r="M238" s="851"/>
      <c r="N238" s="851"/>
      <c r="O238" s="851">
        <f>SUM(K238,K238*$AB$195)</f>
        <v>0</v>
      </c>
      <c r="P238" s="851"/>
      <c r="Q238" s="851"/>
      <c r="R238" s="851"/>
      <c r="S238" s="851">
        <f t="shared" ref="S238" si="74">SUM(O238,O238*$AB$195)</f>
        <v>0</v>
      </c>
      <c r="T238" s="851"/>
      <c r="U238" s="851"/>
      <c r="V238" s="851"/>
      <c r="W238" s="851">
        <f t="shared" ref="W238" si="75">SUM(S238,S238*$AB$195)</f>
        <v>0</v>
      </c>
      <c r="X238" s="851"/>
      <c r="Y238" s="851"/>
      <c r="Z238" s="851"/>
      <c r="AA238" s="2202">
        <f t="shared" ref="AA238" si="76">SUM(W238,W238*$AB$195)</f>
        <v>0</v>
      </c>
      <c r="AB238" s="497"/>
      <c r="AC238" s="497"/>
      <c r="AD238" s="498"/>
    </row>
    <row r="239" spans="2:30" ht="15" customHeight="1" x14ac:dyDescent="0.25">
      <c r="B239" s="925" t="s">
        <v>1261</v>
      </c>
      <c r="C239" s="926"/>
      <c r="D239" s="926"/>
      <c r="E239" s="926"/>
      <c r="F239" s="926"/>
      <c r="G239" s="926"/>
      <c r="H239" s="926"/>
      <c r="I239" s="926"/>
      <c r="J239" s="927"/>
      <c r="K239" s="2155"/>
      <c r="L239" s="2156"/>
      <c r="M239" s="2156"/>
      <c r="N239" s="2157"/>
      <c r="O239" s="2210"/>
      <c r="P239" s="2156"/>
      <c r="Q239" s="2156"/>
      <c r="R239" s="2157"/>
      <c r="S239" s="2210"/>
      <c r="T239" s="2156"/>
      <c r="U239" s="2156"/>
      <c r="V239" s="2157"/>
      <c r="W239" s="2210"/>
      <c r="X239" s="2156"/>
      <c r="Y239" s="2156"/>
      <c r="Z239" s="2157"/>
      <c r="AA239" s="2210"/>
      <c r="AB239" s="2156"/>
      <c r="AC239" s="2156"/>
      <c r="AD239" s="2211"/>
    </row>
    <row r="240" spans="2:30" ht="15" customHeight="1" x14ac:dyDescent="0.25">
      <c r="B240" s="925" t="s">
        <v>1262</v>
      </c>
      <c r="C240" s="926"/>
      <c r="D240" s="926"/>
      <c r="E240" s="926"/>
      <c r="F240" s="926"/>
      <c r="G240" s="926"/>
      <c r="H240" s="926"/>
      <c r="I240" s="926"/>
      <c r="J240" s="927"/>
      <c r="K240" s="850">
        <f>AA225*1.03</f>
        <v>0</v>
      </c>
      <c r="L240" s="851"/>
      <c r="M240" s="851"/>
      <c r="N240" s="851"/>
      <c r="O240" s="851">
        <f>K240*1.03</f>
        <v>0</v>
      </c>
      <c r="P240" s="851"/>
      <c r="Q240" s="851"/>
      <c r="R240" s="851"/>
      <c r="S240" s="851">
        <f t="shared" ref="S240" si="77">O240*1.03</f>
        <v>0</v>
      </c>
      <c r="T240" s="851"/>
      <c r="U240" s="851"/>
      <c r="V240" s="851"/>
      <c r="W240" s="851">
        <f t="shared" ref="W240" si="78">S240*1.03</f>
        <v>0</v>
      </c>
      <c r="X240" s="851"/>
      <c r="Y240" s="851"/>
      <c r="Z240" s="851"/>
      <c r="AA240" s="2202">
        <f t="shared" ref="AA240" si="79">W240*1.03</f>
        <v>0</v>
      </c>
      <c r="AB240" s="497"/>
      <c r="AC240" s="497"/>
      <c r="AD240" s="498"/>
    </row>
    <row r="241" spans="2:30" ht="15" customHeight="1" thickBot="1" x14ac:dyDescent="0.3">
      <c r="B241" s="2167" t="s">
        <v>1270</v>
      </c>
      <c r="C241" s="2168"/>
      <c r="D241" s="2168"/>
      <c r="E241" s="2168"/>
      <c r="F241" s="2168"/>
      <c r="G241" s="2168"/>
      <c r="H241" s="2168"/>
      <c r="I241" s="2168"/>
      <c r="J241" s="2169"/>
      <c r="K241" s="538"/>
      <c r="L241" s="539"/>
      <c r="M241" s="539"/>
      <c r="N241" s="539"/>
      <c r="O241" s="539"/>
      <c r="P241" s="539"/>
      <c r="Q241" s="539"/>
      <c r="R241" s="539"/>
      <c r="S241" s="539"/>
      <c r="T241" s="539"/>
      <c r="U241" s="539"/>
      <c r="V241" s="539"/>
      <c r="W241" s="539"/>
      <c r="X241" s="539"/>
      <c r="Y241" s="539"/>
      <c r="Z241" s="539"/>
      <c r="AA241" s="679"/>
      <c r="AB241" s="829"/>
      <c r="AC241" s="829"/>
      <c r="AD241" s="830"/>
    </row>
    <row r="242" spans="2:30" ht="15" customHeight="1" thickTop="1" x14ac:dyDescent="0.25">
      <c r="B242" s="2158" t="s">
        <v>1264</v>
      </c>
      <c r="C242" s="2159"/>
      <c r="D242" s="2159"/>
      <c r="E242" s="2159"/>
      <c r="F242" s="2159"/>
      <c r="G242" s="2159"/>
      <c r="H242" s="2159"/>
      <c r="I242" s="2159"/>
      <c r="J242" s="2160"/>
      <c r="K242" s="2161">
        <f>SUM(K237,-K238,-K240,K241, -K239)</f>
        <v>0</v>
      </c>
      <c r="L242" s="2162"/>
      <c r="M242" s="2162"/>
      <c r="N242" s="2162"/>
      <c r="O242" s="2161">
        <f t="shared" ref="O242" si="80">SUM(O237,-O238,-O240,O241, -O239)</f>
        <v>0</v>
      </c>
      <c r="P242" s="2162"/>
      <c r="Q242" s="2162"/>
      <c r="R242" s="2162"/>
      <c r="S242" s="2161">
        <f t="shared" ref="S242" si="81">SUM(S237,-S238,-S240,S241, -S239)</f>
        <v>0</v>
      </c>
      <c r="T242" s="2162"/>
      <c r="U242" s="2162"/>
      <c r="V242" s="2162"/>
      <c r="W242" s="2161">
        <f t="shared" ref="W242" si="82">SUM(W237,-W238,-W240,W241, -W239)</f>
        <v>0</v>
      </c>
      <c r="X242" s="2162"/>
      <c r="Y242" s="2162"/>
      <c r="Z242" s="2162"/>
      <c r="AA242" s="2161">
        <f t="shared" ref="AA242" si="83">SUM(AA237,-AA238,-AA240,AA241, -AA239)</f>
        <v>0</v>
      </c>
      <c r="AB242" s="2162"/>
      <c r="AC242" s="2162"/>
      <c r="AD242" s="2162"/>
    </row>
    <row r="243" spans="2:30" ht="15" customHeight="1" thickBot="1" x14ac:dyDescent="0.3">
      <c r="B243" s="2167" t="s">
        <v>1265</v>
      </c>
      <c r="C243" s="2168"/>
      <c r="D243" s="2168"/>
      <c r="E243" s="2168"/>
      <c r="F243" s="2168"/>
      <c r="G243" s="2168"/>
      <c r="H243" s="2168"/>
      <c r="I243" s="2168"/>
      <c r="J243" s="2169"/>
      <c r="K243" s="548"/>
      <c r="L243" s="549"/>
      <c r="M243" s="549"/>
      <c r="N243" s="549"/>
      <c r="O243" s="549"/>
      <c r="P243" s="549"/>
      <c r="Q243" s="549"/>
      <c r="R243" s="549"/>
      <c r="S243" s="549"/>
      <c r="T243" s="549"/>
      <c r="U243" s="549"/>
      <c r="V243" s="549"/>
      <c r="W243" s="549"/>
      <c r="X243" s="549"/>
      <c r="Y243" s="549"/>
      <c r="Z243" s="549"/>
      <c r="AA243" s="735"/>
      <c r="AB243" s="2200"/>
      <c r="AC243" s="2200"/>
      <c r="AD243" s="2201"/>
    </row>
    <row r="244" spans="2:30" ht="15" customHeight="1" thickTop="1" thickBot="1" x14ac:dyDescent="0.3">
      <c r="B244" s="2149" t="s">
        <v>1266</v>
      </c>
      <c r="C244" s="2150"/>
      <c r="D244" s="2150"/>
      <c r="E244" s="2150"/>
      <c r="F244" s="2150"/>
      <c r="G244" s="2150"/>
      <c r="H244" s="2150"/>
      <c r="I244" s="2150"/>
      <c r="J244" s="2151"/>
      <c r="K244" s="2186">
        <f>K242-K243</f>
        <v>0</v>
      </c>
      <c r="L244" s="2187"/>
      <c r="M244" s="2187"/>
      <c r="N244" s="2187"/>
      <c r="O244" s="2187">
        <f t="shared" ref="O244" si="84">O242-O243</f>
        <v>0</v>
      </c>
      <c r="P244" s="2187"/>
      <c r="Q244" s="2187"/>
      <c r="R244" s="2187"/>
      <c r="S244" s="2187">
        <f t="shared" ref="S244" si="85">S242-S243</f>
        <v>0</v>
      </c>
      <c r="T244" s="2187"/>
      <c r="U244" s="2187"/>
      <c r="V244" s="2187"/>
      <c r="W244" s="2187">
        <f t="shared" ref="W244" si="86">W242-W243</f>
        <v>0</v>
      </c>
      <c r="X244" s="2187"/>
      <c r="Y244" s="2187"/>
      <c r="Z244" s="2187"/>
      <c r="AA244" s="2190">
        <f t="shared" ref="AA244" si="87">AA242-AA243</f>
        <v>0</v>
      </c>
      <c r="AB244" s="2191"/>
      <c r="AC244" s="2191"/>
      <c r="AD244" s="2192"/>
    </row>
    <row r="245" spans="2:30" ht="15" customHeight="1" thickBot="1" x14ac:dyDescent="0.3">
      <c r="B245" s="2083" t="s">
        <v>1267</v>
      </c>
      <c r="C245" s="2084"/>
      <c r="D245" s="2084"/>
      <c r="E245" s="2084"/>
      <c r="F245" s="2084"/>
      <c r="G245" s="2084"/>
      <c r="H245" s="2084"/>
      <c r="I245" s="2084"/>
      <c r="J245" s="2085"/>
      <c r="K245" s="2086">
        <f>IF(AND(K242&gt;0,K243&gt;0),K242/K243,0)</f>
        <v>0</v>
      </c>
      <c r="L245" s="2087"/>
      <c r="M245" s="2087"/>
      <c r="N245" s="2087"/>
      <c r="O245" s="2087">
        <f t="shared" ref="O245" si="88">IF(AND(O242&gt;0,O243&gt;0),O242/O243,0)</f>
        <v>0</v>
      </c>
      <c r="P245" s="2087"/>
      <c r="Q245" s="2087"/>
      <c r="R245" s="2087"/>
      <c r="S245" s="2087">
        <f t="shared" ref="S245" si="89">IF(AND(S242&gt;0,S243&gt;0),S242/S243,0)</f>
        <v>0</v>
      </c>
      <c r="T245" s="2087"/>
      <c r="U245" s="2087"/>
      <c r="V245" s="2087"/>
      <c r="W245" s="2087">
        <f t="shared" ref="W245" si="90">IF(AND(W242&gt;0,W243&gt;0),W242/W243,0)</f>
        <v>0</v>
      </c>
      <c r="X245" s="2087"/>
      <c r="Y245" s="2087"/>
      <c r="Z245" s="2087"/>
      <c r="AA245" s="2146">
        <f t="shared" ref="AA245" si="91">IF(AND(AA242&gt;0,AA243&gt;0),AA242/AA243,0)</f>
        <v>0</v>
      </c>
      <c r="AB245" s="2147"/>
      <c r="AC245" s="2147"/>
      <c r="AD245" s="2148"/>
    </row>
    <row r="246" spans="2:30" ht="15" customHeight="1" thickBot="1" x14ac:dyDescent="0.3">
      <c r="B246" s="2193" t="s">
        <v>1268</v>
      </c>
      <c r="C246" s="2194"/>
      <c r="D246" s="2194"/>
      <c r="E246" s="2194"/>
      <c r="F246" s="2194"/>
      <c r="G246" s="2194"/>
      <c r="H246" s="2194"/>
      <c r="I246" s="2194"/>
      <c r="J246" s="2195"/>
      <c r="K246" s="2196"/>
      <c r="L246" s="2177"/>
      <c r="M246" s="2177"/>
      <c r="N246" s="2177"/>
      <c r="O246" s="2177"/>
      <c r="P246" s="2177"/>
      <c r="Q246" s="2177"/>
      <c r="R246" s="2177"/>
      <c r="S246" s="2177"/>
      <c r="T246" s="2177"/>
      <c r="U246" s="2177"/>
      <c r="V246" s="2177"/>
      <c r="W246" s="2177"/>
      <c r="X246" s="2177"/>
      <c r="Y246" s="2177"/>
      <c r="Z246" s="2177"/>
      <c r="AA246" s="2395"/>
      <c r="AB246" s="2396"/>
      <c r="AC246" s="2396"/>
      <c r="AD246" s="2397"/>
    </row>
    <row r="247" spans="2:30" ht="15" customHeight="1" thickTop="1" thickBot="1" x14ac:dyDescent="0.3">
      <c r="B247" s="2181" t="s">
        <v>1269</v>
      </c>
      <c r="C247" s="2182"/>
      <c r="D247" s="2182"/>
      <c r="E247" s="2182"/>
      <c r="F247" s="2182"/>
      <c r="G247" s="2182"/>
      <c r="H247" s="2182"/>
      <c r="I247" s="2182"/>
      <c r="J247" s="2183"/>
      <c r="K247" s="2184">
        <f>K244-K246</f>
        <v>0</v>
      </c>
      <c r="L247" s="2185"/>
      <c r="M247" s="2185"/>
      <c r="N247" s="2185"/>
      <c r="O247" s="2185">
        <f t="shared" ref="O247" si="92">O244-O246</f>
        <v>0</v>
      </c>
      <c r="P247" s="2185"/>
      <c r="Q247" s="2185"/>
      <c r="R247" s="2185"/>
      <c r="S247" s="2185">
        <f t="shared" ref="S247" si="93">S244-S246</f>
        <v>0</v>
      </c>
      <c r="T247" s="2185"/>
      <c r="U247" s="2185"/>
      <c r="V247" s="2185"/>
      <c r="W247" s="2185">
        <f t="shared" ref="W247" si="94">W244-W246</f>
        <v>0</v>
      </c>
      <c r="X247" s="2185"/>
      <c r="Y247" s="2185"/>
      <c r="Z247" s="2185"/>
      <c r="AA247" s="2190">
        <f t="shared" ref="AA247" si="95">AA244-AA246</f>
        <v>0</v>
      </c>
      <c r="AB247" s="2191"/>
      <c r="AC247" s="2191"/>
      <c r="AD247" s="2192"/>
    </row>
    <row r="248" spans="2:30" ht="15" customHeight="1" x14ac:dyDescent="0.25"/>
    <row r="249" spans="2:30" ht="15" customHeight="1" x14ac:dyDescent="0.25">
      <c r="B249" s="134" t="s">
        <v>749</v>
      </c>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row>
    <row r="250" spans="2:30" ht="15" customHeight="1" thickBot="1" x14ac:dyDescent="0.3"/>
    <row r="251" spans="2:30" ht="15" customHeight="1" thickBot="1" x14ac:dyDescent="0.3">
      <c r="B251" s="172" t="s">
        <v>319</v>
      </c>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row>
    <row r="252" spans="2:30" ht="15" customHeight="1" x14ac:dyDescent="0.25"/>
    <row r="253" spans="2:30" ht="15" customHeight="1" x14ac:dyDescent="0.25">
      <c r="B253" s="210" t="s">
        <v>1329</v>
      </c>
      <c r="C253" s="210"/>
      <c r="D253" s="210"/>
      <c r="E253" s="210"/>
      <c r="F253" s="210"/>
      <c r="G253" s="210"/>
      <c r="H253" s="210"/>
      <c r="I253" s="210"/>
      <c r="J253" s="210"/>
      <c r="K253" s="210"/>
      <c r="L253" s="210"/>
      <c r="M253" s="210"/>
      <c r="N253" s="210"/>
      <c r="O253" s="210"/>
      <c r="P253" s="210"/>
      <c r="Q253" s="210"/>
      <c r="R253" s="210"/>
      <c r="S253" s="210"/>
      <c r="T253" s="210"/>
      <c r="U253" s="16"/>
      <c r="V253" s="16"/>
      <c r="W253" s="16"/>
      <c r="X253" s="16"/>
      <c r="Y253" s="16"/>
      <c r="Z253" s="16"/>
      <c r="AA253" s="16"/>
      <c r="AB253" s="16"/>
      <c r="AC253" s="16"/>
      <c r="AD253" s="16"/>
    </row>
    <row r="254" spans="2:30" ht="15" customHeight="1" x14ac:dyDescent="0.25">
      <c r="B254" s="210"/>
      <c r="C254" s="210"/>
      <c r="D254" s="210"/>
      <c r="E254" s="210"/>
      <c r="F254" s="210"/>
      <c r="G254" s="210"/>
      <c r="H254" s="210"/>
      <c r="I254" s="210"/>
      <c r="J254" s="210"/>
      <c r="K254" s="210"/>
      <c r="L254" s="210"/>
      <c r="M254" s="210"/>
      <c r="N254" s="210"/>
      <c r="O254" s="210"/>
      <c r="P254" s="210"/>
      <c r="Q254" s="210"/>
      <c r="R254" s="210"/>
      <c r="S254" s="210"/>
      <c r="T254" s="210"/>
      <c r="U254" s="16"/>
      <c r="V254" s="16"/>
      <c r="W254" s="16"/>
      <c r="X254" s="16"/>
      <c r="Y254" s="16"/>
      <c r="Z254" s="16"/>
      <c r="AA254" s="16"/>
      <c r="AB254" s="16"/>
      <c r="AC254" s="16"/>
      <c r="AD254" s="16"/>
    </row>
    <row r="255" spans="2:30" ht="15" customHeight="1" x14ac:dyDescent="0.25">
      <c r="B255" s="210"/>
      <c r="C255" s="210"/>
      <c r="D255" s="210"/>
      <c r="E255" s="210"/>
      <c r="F255" s="210"/>
      <c r="G255" s="210"/>
      <c r="H255" s="210"/>
      <c r="I255" s="210"/>
      <c r="J255" s="210"/>
      <c r="K255" s="210"/>
      <c r="L255" s="210"/>
      <c r="M255" s="210"/>
      <c r="N255" s="210"/>
      <c r="O255" s="210"/>
      <c r="P255" s="210"/>
      <c r="Q255" s="210"/>
      <c r="R255" s="210"/>
      <c r="S255" s="210"/>
      <c r="T255" s="210"/>
      <c r="U255" s="159" t="s">
        <v>60</v>
      </c>
      <c r="V255" s="159"/>
      <c r="W255" s="159"/>
      <c r="X255" s="159"/>
      <c r="Y255" s="159"/>
      <c r="Z255" s="159"/>
      <c r="AA255" s="159"/>
      <c r="AB255" s="131"/>
      <c r="AC255" s="133"/>
      <c r="AD255" s="132"/>
    </row>
    <row r="256" spans="2:30" ht="15" customHeight="1" x14ac:dyDescent="0.25"/>
    <row r="257" spans="2:30" ht="15" customHeight="1" x14ac:dyDescent="0.25">
      <c r="B257" s="210" t="s">
        <v>320</v>
      </c>
      <c r="C257" s="210"/>
      <c r="D257" s="210"/>
      <c r="E257" s="210"/>
      <c r="F257" s="210"/>
      <c r="G257" s="210"/>
      <c r="H257" s="210"/>
      <c r="I257" s="210"/>
      <c r="J257" s="210"/>
      <c r="K257" s="210"/>
      <c r="L257" s="210"/>
      <c r="M257" s="210"/>
      <c r="N257" s="210"/>
      <c r="O257" s="210"/>
      <c r="P257" s="210"/>
      <c r="Q257" s="210"/>
      <c r="R257" s="210"/>
      <c r="S257" s="210"/>
      <c r="T257" s="210"/>
      <c r="U257" s="210"/>
      <c r="V257" s="210"/>
      <c r="W257" s="210"/>
      <c r="X257" s="210"/>
      <c r="Y257" s="210"/>
      <c r="Z257" s="210"/>
      <c r="AA257" s="210"/>
      <c r="AB257" s="22"/>
      <c r="AC257" s="22"/>
      <c r="AD257" s="22"/>
    </row>
    <row r="258" spans="2:30" ht="15" customHeight="1" x14ac:dyDescent="0.25">
      <c r="B258" s="210"/>
      <c r="C258" s="210"/>
      <c r="D258" s="210"/>
      <c r="E258" s="210"/>
      <c r="F258" s="210"/>
      <c r="G258" s="210"/>
      <c r="H258" s="210"/>
      <c r="I258" s="210"/>
      <c r="J258" s="210"/>
      <c r="K258" s="210"/>
      <c r="L258" s="210"/>
      <c r="M258" s="210"/>
      <c r="N258" s="210"/>
      <c r="O258" s="210"/>
      <c r="P258" s="210"/>
      <c r="Q258" s="210"/>
      <c r="R258" s="210"/>
      <c r="S258" s="210"/>
      <c r="T258" s="210"/>
      <c r="U258" s="210"/>
      <c r="V258" s="210"/>
      <c r="W258" s="210"/>
      <c r="X258" s="210"/>
      <c r="Y258" s="210"/>
      <c r="Z258" s="210"/>
      <c r="AA258" s="210"/>
      <c r="AB258" s="22"/>
      <c r="AC258" s="22"/>
      <c r="AD258" s="22"/>
    </row>
    <row r="259" spans="2:30" ht="15" customHeight="1" x14ac:dyDescent="0.25">
      <c r="B259" s="210"/>
      <c r="C259" s="210"/>
      <c r="D259" s="210"/>
      <c r="E259" s="210"/>
      <c r="F259" s="210"/>
      <c r="G259" s="210"/>
      <c r="H259" s="210"/>
      <c r="I259" s="210"/>
      <c r="J259" s="210"/>
      <c r="K259" s="210"/>
      <c r="L259" s="210"/>
      <c r="M259" s="210"/>
      <c r="N259" s="210"/>
      <c r="O259" s="210"/>
      <c r="P259" s="210"/>
      <c r="Q259" s="210"/>
      <c r="R259" s="210"/>
      <c r="S259" s="210"/>
      <c r="T259" s="210"/>
      <c r="U259" s="210"/>
      <c r="V259" s="210"/>
      <c r="W259" s="210"/>
      <c r="X259" s="210"/>
      <c r="Y259" s="210"/>
      <c r="Z259" s="210"/>
      <c r="AA259" s="210"/>
      <c r="AB259" s="131"/>
      <c r="AC259" s="133"/>
      <c r="AD259" s="132"/>
    </row>
    <row r="260" spans="2:30" ht="15" customHeight="1" x14ac:dyDescent="0.25"/>
    <row r="261" spans="2:30" ht="15" customHeight="1" x14ac:dyDescent="0.25">
      <c r="B261" s="134" t="s">
        <v>1113</v>
      </c>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1"/>
      <c r="AC261" s="133"/>
      <c r="AD261" s="132"/>
    </row>
    <row r="262" spans="2:30" ht="15" customHeight="1" x14ac:dyDescent="0.25"/>
    <row r="263" spans="2:30" ht="15" customHeight="1" x14ac:dyDescent="0.25">
      <c r="C263" s="2188" t="s">
        <v>322</v>
      </c>
      <c r="D263" s="2188"/>
      <c r="E263" s="2188"/>
      <c r="F263" s="2188"/>
      <c r="G263" s="2188"/>
      <c r="H263" s="2188"/>
      <c r="I263" s="2188"/>
      <c r="J263" s="2188"/>
      <c r="K263" s="2188"/>
      <c r="L263" s="2188"/>
      <c r="M263" s="2188"/>
      <c r="N263" s="2188"/>
      <c r="O263" s="2188"/>
      <c r="P263" s="2188"/>
      <c r="Q263" s="2188"/>
      <c r="R263" s="2188"/>
      <c r="S263" s="2188"/>
      <c r="T263" s="2188"/>
      <c r="U263" s="2188"/>
      <c r="V263" s="2188"/>
      <c r="W263" s="2188"/>
      <c r="X263" s="2188"/>
      <c r="Y263" s="2188"/>
      <c r="Z263" s="2188"/>
      <c r="AA263" s="2188"/>
      <c r="AB263" s="2188"/>
      <c r="AC263" s="2188"/>
      <c r="AD263" s="2188"/>
    </row>
    <row r="264" spans="2:30" ht="15" customHeight="1" x14ac:dyDescent="0.25">
      <c r="C264" s="2068"/>
      <c r="D264" s="2069"/>
      <c r="E264" s="2069"/>
      <c r="F264" s="2069"/>
      <c r="G264" s="2069"/>
      <c r="H264" s="2069"/>
      <c r="I264" s="2069"/>
      <c r="J264" s="2069"/>
      <c r="K264" s="2069"/>
      <c r="L264" s="2069"/>
      <c r="M264" s="2069"/>
      <c r="N264" s="2069"/>
      <c r="O264" s="2069"/>
      <c r="P264" s="2069"/>
      <c r="Q264" s="2069"/>
      <c r="R264" s="2069"/>
      <c r="S264" s="2069"/>
      <c r="T264" s="2069"/>
      <c r="U264" s="2069"/>
      <c r="V264" s="2069"/>
      <c r="W264" s="2069"/>
      <c r="X264" s="2069"/>
      <c r="Y264" s="2069"/>
      <c r="Z264" s="2069"/>
      <c r="AA264" s="2069"/>
      <c r="AB264" s="2069"/>
      <c r="AC264" s="2069"/>
      <c r="AD264" s="2070"/>
    </row>
    <row r="265" spans="2:30" ht="15" customHeight="1" x14ac:dyDescent="0.25">
      <c r="C265" s="2071"/>
      <c r="D265" s="2072"/>
      <c r="E265" s="2072"/>
      <c r="F265" s="2072"/>
      <c r="G265" s="2072"/>
      <c r="H265" s="2072"/>
      <c r="I265" s="2072"/>
      <c r="J265" s="2072"/>
      <c r="K265" s="2072"/>
      <c r="L265" s="2072"/>
      <c r="M265" s="2072"/>
      <c r="N265" s="2072"/>
      <c r="O265" s="2072"/>
      <c r="P265" s="2072"/>
      <c r="Q265" s="2072"/>
      <c r="R265" s="2072"/>
      <c r="S265" s="2072"/>
      <c r="T265" s="2072"/>
      <c r="U265" s="2072"/>
      <c r="V265" s="2072"/>
      <c r="W265" s="2072"/>
      <c r="X265" s="2072"/>
      <c r="Y265" s="2072"/>
      <c r="Z265" s="2072"/>
      <c r="AA265" s="2072"/>
      <c r="AB265" s="2072"/>
      <c r="AC265" s="2072"/>
      <c r="AD265" s="2073"/>
    </row>
    <row r="266" spans="2:30" ht="15" customHeight="1" x14ac:dyDescent="0.25">
      <c r="C266" s="2074"/>
      <c r="D266" s="2075"/>
      <c r="E266" s="2075"/>
      <c r="F266" s="2075"/>
      <c r="G266" s="2075"/>
      <c r="H266" s="2075"/>
      <c r="I266" s="2075"/>
      <c r="J266" s="2075"/>
      <c r="K266" s="2075"/>
      <c r="L266" s="2075"/>
      <c r="M266" s="2075"/>
      <c r="N266" s="2075"/>
      <c r="O266" s="2075"/>
      <c r="P266" s="2075"/>
      <c r="Q266" s="2075"/>
      <c r="R266" s="2075"/>
      <c r="S266" s="2075"/>
      <c r="T266" s="2075"/>
      <c r="U266" s="2075"/>
      <c r="V266" s="2075"/>
      <c r="W266" s="2075"/>
      <c r="X266" s="2075"/>
      <c r="Y266" s="2075"/>
      <c r="Z266" s="2075"/>
      <c r="AA266" s="2075"/>
      <c r="AB266" s="2075"/>
      <c r="AC266" s="2075"/>
      <c r="AD266" s="2076"/>
    </row>
    <row r="267" spans="2:30" ht="15" customHeight="1" x14ac:dyDescent="0.25"/>
    <row r="268" spans="2:30" ht="15" customHeight="1" x14ac:dyDescent="0.25">
      <c r="B268" s="210" t="s">
        <v>1114</v>
      </c>
      <c r="C268" s="210"/>
      <c r="D268" s="210"/>
      <c r="E268" s="210"/>
      <c r="F268" s="210"/>
      <c r="G268" s="210"/>
      <c r="H268" s="210"/>
      <c r="I268" s="210"/>
      <c r="J268" s="210"/>
      <c r="K268" s="210"/>
      <c r="L268" s="210"/>
      <c r="M268" s="210"/>
      <c r="N268" s="210"/>
      <c r="O268" s="210"/>
      <c r="P268" s="210"/>
      <c r="Q268" s="210"/>
      <c r="R268" s="210"/>
      <c r="S268" s="210"/>
      <c r="T268" s="210"/>
      <c r="U268" s="210"/>
      <c r="V268" s="210"/>
      <c r="W268" s="210"/>
      <c r="X268" s="210"/>
      <c r="Y268" s="210"/>
      <c r="Z268" s="210"/>
      <c r="AA268" s="210"/>
      <c r="AB268" s="16"/>
      <c r="AC268" s="16"/>
      <c r="AD268" s="16"/>
    </row>
    <row r="269" spans="2:30" ht="15" customHeight="1" x14ac:dyDescent="0.25">
      <c r="B269" s="210"/>
      <c r="C269" s="210"/>
      <c r="D269" s="210"/>
      <c r="E269" s="210"/>
      <c r="F269" s="210"/>
      <c r="G269" s="210"/>
      <c r="H269" s="210"/>
      <c r="I269" s="210"/>
      <c r="J269" s="210"/>
      <c r="K269" s="210"/>
      <c r="L269" s="210"/>
      <c r="M269" s="210"/>
      <c r="N269" s="210"/>
      <c r="O269" s="210"/>
      <c r="P269" s="210"/>
      <c r="Q269" s="210"/>
      <c r="R269" s="210"/>
      <c r="S269" s="210"/>
      <c r="T269" s="210"/>
      <c r="U269" s="210"/>
      <c r="V269" s="210"/>
      <c r="W269" s="210"/>
      <c r="X269" s="210"/>
      <c r="Y269" s="210"/>
      <c r="Z269" s="210"/>
      <c r="AA269" s="210"/>
      <c r="AB269" s="131"/>
      <c r="AC269" s="133"/>
      <c r="AD269" s="132"/>
    </row>
    <row r="270" spans="2:30" ht="15" customHeight="1" x14ac:dyDescent="0.25"/>
    <row r="271" spans="2:30" ht="15" customHeight="1" x14ac:dyDescent="0.25">
      <c r="C271" s="2188" t="s">
        <v>321</v>
      </c>
      <c r="D271" s="2188"/>
      <c r="E271" s="2188"/>
      <c r="F271" s="2188"/>
      <c r="G271" s="2188"/>
      <c r="H271" s="2188"/>
      <c r="I271" s="2188"/>
      <c r="J271" s="2188"/>
      <c r="K271" s="2188"/>
      <c r="L271" s="2188"/>
      <c r="M271" s="2188"/>
      <c r="N271" s="2188"/>
      <c r="O271" s="2188"/>
      <c r="P271" s="2188"/>
      <c r="Q271" s="2188"/>
      <c r="R271" s="2188"/>
      <c r="S271" s="2188"/>
      <c r="T271" s="2188"/>
      <c r="U271" s="2188"/>
      <c r="V271" s="2188"/>
      <c r="W271" s="2188"/>
      <c r="X271" s="2188"/>
      <c r="Y271" s="2188"/>
      <c r="Z271" s="2188"/>
      <c r="AA271" s="2188"/>
      <c r="AB271" s="2188"/>
      <c r="AC271" s="2188"/>
      <c r="AD271" s="2188"/>
    </row>
    <row r="272" spans="2:30" ht="15" customHeight="1" x14ac:dyDescent="0.25">
      <c r="C272" s="2068"/>
      <c r="D272" s="2069"/>
      <c r="E272" s="2069"/>
      <c r="F272" s="2069"/>
      <c r="G272" s="2069"/>
      <c r="H272" s="2069"/>
      <c r="I272" s="2069"/>
      <c r="J272" s="2069"/>
      <c r="K272" s="2069"/>
      <c r="L272" s="2069"/>
      <c r="M272" s="2069"/>
      <c r="N272" s="2069"/>
      <c r="O272" s="2069"/>
      <c r="P272" s="2069"/>
      <c r="Q272" s="2069"/>
      <c r="R272" s="2069"/>
      <c r="S272" s="2069"/>
      <c r="T272" s="2069"/>
      <c r="U272" s="2069"/>
      <c r="V272" s="2069"/>
      <c r="W272" s="2069"/>
      <c r="X272" s="2069"/>
      <c r="Y272" s="2069"/>
      <c r="Z272" s="2069"/>
      <c r="AA272" s="2069"/>
      <c r="AB272" s="2069"/>
      <c r="AC272" s="2069"/>
      <c r="AD272" s="2070"/>
    </row>
    <row r="273" spans="2:30" ht="15" customHeight="1" x14ac:dyDescent="0.25">
      <c r="C273" s="2071"/>
      <c r="D273" s="2072"/>
      <c r="E273" s="2072"/>
      <c r="F273" s="2072"/>
      <c r="G273" s="2072"/>
      <c r="H273" s="2072"/>
      <c r="I273" s="2072"/>
      <c r="J273" s="2072"/>
      <c r="K273" s="2072"/>
      <c r="L273" s="2072"/>
      <c r="M273" s="2072"/>
      <c r="N273" s="2072"/>
      <c r="O273" s="2072"/>
      <c r="P273" s="2072"/>
      <c r="Q273" s="2072"/>
      <c r="R273" s="2072"/>
      <c r="S273" s="2072"/>
      <c r="T273" s="2072"/>
      <c r="U273" s="2072"/>
      <c r="V273" s="2072"/>
      <c r="W273" s="2072"/>
      <c r="X273" s="2072"/>
      <c r="Y273" s="2072"/>
      <c r="Z273" s="2072"/>
      <c r="AA273" s="2072"/>
      <c r="AB273" s="2072"/>
      <c r="AC273" s="2072"/>
      <c r="AD273" s="2073"/>
    </row>
    <row r="274" spans="2:30" ht="15" customHeight="1" x14ac:dyDescent="0.25">
      <c r="C274" s="2074"/>
      <c r="D274" s="2075"/>
      <c r="E274" s="2075"/>
      <c r="F274" s="2075"/>
      <c r="G274" s="2075"/>
      <c r="H274" s="2075"/>
      <c r="I274" s="2075"/>
      <c r="J274" s="2075"/>
      <c r="K274" s="2075"/>
      <c r="L274" s="2075"/>
      <c r="M274" s="2075"/>
      <c r="N274" s="2075"/>
      <c r="O274" s="2075"/>
      <c r="P274" s="2075"/>
      <c r="Q274" s="2075"/>
      <c r="R274" s="2075"/>
      <c r="S274" s="2075"/>
      <c r="T274" s="2075"/>
      <c r="U274" s="2075"/>
      <c r="V274" s="2075"/>
      <c r="W274" s="2075"/>
      <c r="X274" s="2075"/>
      <c r="Y274" s="2075"/>
      <c r="Z274" s="2075"/>
      <c r="AA274" s="2075"/>
      <c r="AB274" s="2075"/>
      <c r="AC274" s="2075"/>
      <c r="AD274" s="2076"/>
    </row>
    <row r="275" spans="2:30" ht="15" customHeight="1" x14ac:dyDescent="0.25"/>
    <row r="276" spans="2:30" ht="15" customHeight="1" x14ac:dyDescent="0.25">
      <c r="C276" s="2188" t="s">
        <v>1115</v>
      </c>
      <c r="D276" s="2188"/>
      <c r="E276" s="2188"/>
      <c r="F276" s="2188"/>
      <c r="G276" s="2188"/>
      <c r="H276" s="2188"/>
      <c r="I276" s="2188"/>
      <c r="J276" s="2188"/>
      <c r="K276" s="2188"/>
      <c r="L276" s="2188"/>
      <c r="M276" s="2188"/>
      <c r="N276" s="2188"/>
      <c r="O276" s="2188"/>
      <c r="P276" s="2188"/>
      <c r="Q276" s="2188"/>
      <c r="R276" s="2188"/>
      <c r="S276" s="2188"/>
      <c r="T276" s="2188"/>
      <c r="U276" s="2188"/>
      <c r="V276" s="2188"/>
      <c r="W276" s="2188"/>
      <c r="X276" s="2188"/>
      <c r="Y276" s="2188"/>
      <c r="Z276" s="2188"/>
      <c r="AA276" s="2188"/>
      <c r="AB276" s="2188"/>
      <c r="AC276" s="2188"/>
      <c r="AD276" s="2188"/>
    </row>
    <row r="277" spans="2:30" ht="15" customHeight="1" x14ac:dyDescent="0.25">
      <c r="C277" s="2068"/>
      <c r="D277" s="2069"/>
      <c r="E277" s="2069"/>
      <c r="F277" s="2069"/>
      <c r="G277" s="2069"/>
      <c r="H277" s="2069"/>
      <c r="I277" s="2069"/>
      <c r="J277" s="2069"/>
      <c r="K277" s="2069"/>
      <c r="L277" s="2069"/>
      <c r="M277" s="2069"/>
      <c r="N277" s="2069"/>
      <c r="O277" s="2069"/>
      <c r="P277" s="2069"/>
      <c r="Q277" s="2069"/>
      <c r="R277" s="2069"/>
      <c r="S277" s="2069"/>
      <c r="T277" s="2069"/>
      <c r="U277" s="2069"/>
      <c r="V277" s="2069"/>
      <c r="W277" s="2069"/>
      <c r="X277" s="2069"/>
      <c r="Y277" s="2069"/>
      <c r="Z277" s="2069"/>
      <c r="AA277" s="2069"/>
      <c r="AB277" s="2069"/>
      <c r="AC277" s="2069"/>
      <c r="AD277" s="2070"/>
    </row>
    <row r="278" spans="2:30" ht="15" customHeight="1" x14ac:dyDescent="0.25">
      <c r="C278" s="2071"/>
      <c r="D278" s="2072"/>
      <c r="E278" s="2072"/>
      <c r="F278" s="2072"/>
      <c r="G278" s="2072"/>
      <c r="H278" s="2072"/>
      <c r="I278" s="2072"/>
      <c r="J278" s="2072"/>
      <c r="K278" s="2072"/>
      <c r="L278" s="2072"/>
      <c r="M278" s="2072"/>
      <c r="N278" s="2072"/>
      <c r="O278" s="2072"/>
      <c r="P278" s="2072"/>
      <c r="Q278" s="2072"/>
      <c r="R278" s="2072"/>
      <c r="S278" s="2072"/>
      <c r="T278" s="2072"/>
      <c r="U278" s="2072"/>
      <c r="V278" s="2072"/>
      <c r="W278" s="2072"/>
      <c r="X278" s="2072"/>
      <c r="Y278" s="2072"/>
      <c r="Z278" s="2072"/>
      <c r="AA278" s="2072"/>
      <c r="AB278" s="2072"/>
      <c r="AC278" s="2072"/>
      <c r="AD278" s="2073"/>
    </row>
    <row r="279" spans="2:30" ht="15" customHeight="1" x14ac:dyDescent="0.25">
      <c r="C279" s="2074"/>
      <c r="D279" s="2075"/>
      <c r="E279" s="2075"/>
      <c r="F279" s="2075"/>
      <c r="G279" s="2075"/>
      <c r="H279" s="2075"/>
      <c r="I279" s="2075"/>
      <c r="J279" s="2075"/>
      <c r="K279" s="2075"/>
      <c r="L279" s="2075"/>
      <c r="M279" s="2075"/>
      <c r="N279" s="2075"/>
      <c r="O279" s="2075"/>
      <c r="P279" s="2075"/>
      <c r="Q279" s="2075"/>
      <c r="R279" s="2075"/>
      <c r="S279" s="2075"/>
      <c r="T279" s="2075"/>
      <c r="U279" s="2075"/>
      <c r="V279" s="2075"/>
      <c r="W279" s="2075"/>
      <c r="X279" s="2075"/>
      <c r="Y279" s="2075"/>
      <c r="Z279" s="2075"/>
      <c r="AA279" s="2075"/>
      <c r="AB279" s="2075"/>
      <c r="AC279" s="2075"/>
      <c r="AD279" s="2076"/>
    </row>
    <row r="280" spans="2:30" ht="15" customHeight="1" thickBot="1" x14ac:dyDescent="0.3"/>
    <row r="281" spans="2:30" ht="15" customHeight="1" thickBot="1" x14ac:dyDescent="0.3">
      <c r="B281" s="172" t="s">
        <v>323</v>
      </c>
      <c r="C281" s="172"/>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c r="AB281" s="172"/>
      <c r="AC281" s="172"/>
      <c r="AD281" s="172"/>
    </row>
    <row r="282" spans="2:30" ht="15" customHeight="1" x14ac:dyDescent="0.25"/>
    <row r="283" spans="2:30" ht="15" customHeight="1" x14ac:dyDescent="0.25">
      <c r="B283" s="2176" t="s">
        <v>1352</v>
      </c>
      <c r="C283" s="2176"/>
      <c r="D283" s="2176"/>
      <c r="E283" s="2176"/>
      <c r="F283" s="2176"/>
      <c r="G283" s="2176"/>
      <c r="H283" s="2176"/>
      <c r="I283" s="2176"/>
      <c r="J283" s="2176"/>
      <c r="K283" s="2176"/>
      <c r="L283" s="2176"/>
      <c r="M283" s="2176"/>
      <c r="N283" s="2176"/>
      <c r="O283" s="2176"/>
      <c r="P283" s="2176"/>
      <c r="Q283" s="2176"/>
      <c r="R283" s="2176"/>
      <c r="S283" s="2176"/>
      <c r="T283" s="2176"/>
      <c r="U283" s="2176"/>
      <c r="V283" s="2176"/>
      <c r="W283" s="2176"/>
      <c r="X283" s="2176"/>
      <c r="Y283" s="2176"/>
      <c r="Z283" s="2176"/>
      <c r="AA283" s="2176"/>
      <c r="AB283" s="2176"/>
      <c r="AC283" s="2176"/>
      <c r="AD283" s="2176"/>
    </row>
    <row r="284" spans="2:30" ht="15" customHeight="1" x14ac:dyDescent="0.25">
      <c r="B284" s="2176"/>
      <c r="C284" s="2176"/>
      <c r="D284" s="2176"/>
      <c r="E284" s="2176"/>
      <c r="F284" s="2176"/>
      <c r="G284" s="2176"/>
      <c r="H284" s="2176"/>
      <c r="I284" s="2176"/>
      <c r="J284" s="2176"/>
      <c r="K284" s="2176"/>
      <c r="L284" s="2176"/>
      <c r="M284" s="2176"/>
      <c r="N284" s="2176"/>
      <c r="O284" s="2176"/>
      <c r="P284" s="2176"/>
      <c r="Q284" s="2176"/>
      <c r="R284" s="2176"/>
      <c r="S284" s="2176"/>
      <c r="T284" s="2176"/>
      <c r="U284" s="2176"/>
      <c r="V284" s="2176"/>
      <c r="W284" s="2176"/>
      <c r="X284" s="2176"/>
      <c r="Y284" s="2176"/>
      <c r="Z284" s="2176"/>
      <c r="AA284" s="2176"/>
      <c r="AB284" s="2176"/>
      <c r="AC284" s="2176"/>
      <c r="AD284" s="2176"/>
    </row>
    <row r="285" spans="2:30" ht="15" customHeight="1" x14ac:dyDescent="0.25">
      <c r="B285" s="2176"/>
      <c r="C285" s="2176"/>
      <c r="D285" s="2176"/>
      <c r="E285" s="2176"/>
      <c r="F285" s="2176"/>
      <c r="G285" s="2176"/>
      <c r="H285" s="2176"/>
      <c r="I285" s="2176"/>
      <c r="J285" s="2176"/>
      <c r="K285" s="2176"/>
      <c r="L285" s="2176"/>
      <c r="M285" s="2176"/>
      <c r="N285" s="2176"/>
      <c r="O285" s="2176"/>
      <c r="P285" s="2176"/>
      <c r="Q285" s="2176"/>
      <c r="R285" s="2176"/>
      <c r="S285" s="2176"/>
      <c r="T285" s="2176"/>
      <c r="U285" s="2176"/>
      <c r="V285" s="2176"/>
      <c r="W285" s="2176"/>
      <c r="X285" s="2176"/>
      <c r="Y285" s="2176"/>
      <c r="Z285" s="2176"/>
      <c r="AA285" s="2176"/>
      <c r="AB285" s="2176"/>
      <c r="AC285" s="2176"/>
      <c r="AD285" s="2176"/>
    </row>
    <row r="286" spans="2:30" ht="15" customHeight="1" x14ac:dyDescent="0.25">
      <c r="B286" s="2176"/>
      <c r="C286" s="2176"/>
      <c r="D286" s="2176"/>
      <c r="E286" s="2176"/>
      <c r="F286" s="2176"/>
      <c r="G286" s="2176"/>
      <c r="H286" s="2176"/>
      <c r="I286" s="2176"/>
      <c r="J286" s="2176"/>
      <c r="K286" s="2176"/>
      <c r="L286" s="2176"/>
      <c r="M286" s="2176"/>
      <c r="N286" s="2176"/>
      <c r="O286" s="2176"/>
      <c r="P286" s="2176"/>
      <c r="Q286" s="2176"/>
      <c r="R286" s="2176"/>
      <c r="S286" s="2176"/>
      <c r="T286" s="2176"/>
      <c r="U286" s="2176"/>
      <c r="V286" s="2176"/>
      <c r="W286" s="2176"/>
      <c r="X286" s="2176"/>
      <c r="Y286" s="2176"/>
      <c r="Z286" s="2176"/>
      <c r="AA286" s="2176"/>
      <c r="AB286" s="2176"/>
      <c r="AC286" s="2176"/>
      <c r="AD286" s="2176"/>
    </row>
    <row r="287" spans="2:30" ht="15" customHeight="1" x14ac:dyDescent="0.25">
      <c r="B287" s="2176"/>
      <c r="C287" s="2176"/>
      <c r="D287" s="2176"/>
      <c r="E287" s="2176"/>
      <c r="F287" s="2176"/>
      <c r="G287" s="2176"/>
      <c r="H287" s="2176"/>
      <c r="I287" s="2176"/>
      <c r="J287" s="2176"/>
      <c r="K287" s="2176"/>
      <c r="L287" s="2176"/>
      <c r="M287" s="2176"/>
      <c r="N287" s="2176"/>
      <c r="O287" s="2176"/>
      <c r="P287" s="2176"/>
      <c r="Q287" s="2176"/>
      <c r="R287" s="2176"/>
      <c r="S287" s="2176"/>
      <c r="T287" s="2176"/>
      <c r="U287" s="2176"/>
      <c r="V287" s="2176"/>
      <c r="W287" s="2176"/>
      <c r="X287" s="2176"/>
      <c r="Y287" s="2176"/>
      <c r="Z287" s="2176"/>
      <c r="AA287" s="2176"/>
      <c r="AB287" s="2176"/>
      <c r="AC287" s="2176"/>
      <c r="AD287" s="2176"/>
    </row>
    <row r="288" spans="2:30" ht="15" customHeight="1" x14ac:dyDescent="0.25">
      <c r="B288" s="2176"/>
      <c r="C288" s="2176"/>
      <c r="D288" s="2176"/>
      <c r="E288" s="2176"/>
      <c r="F288" s="2176"/>
      <c r="G288" s="2176"/>
      <c r="H288" s="2176"/>
      <c r="I288" s="2176"/>
      <c r="J288" s="2176"/>
      <c r="K288" s="2176"/>
      <c r="L288" s="2176"/>
      <c r="M288" s="2176"/>
      <c r="N288" s="2176"/>
      <c r="O288" s="2176"/>
      <c r="P288" s="2176"/>
      <c r="Q288" s="2176"/>
      <c r="R288" s="2176"/>
      <c r="S288" s="2176"/>
      <c r="T288" s="2176"/>
      <c r="U288" s="2176"/>
      <c r="V288" s="2176"/>
      <c r="W288" s="2176"/>
      <c r="X288" s="2176"/>
      <c r="Y288" s="2176"/>
      <c r="Z288" s="2176"/>
      <c r="AA288" s="2176"/>
      <c r="AB288" s="2176"/>
      <c r="AC288" s="2176"/>
      <c r="AD288" s="2176"/>
    </row>
    <row r="289" spans="2:30" ht="15" customHeight="1" x14ac:dyDescent="0.25">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row>
    <row r="290" spans="2:30" ht="15" customHeight="1" x14ac:dyDescent="0.25">
      <c r="B290" s="585" t="s">
        <v>577</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row>
    <row r="291" spans="2:30" ht="15" customHeight="1" thickBot="1" x14ac:dyDescent="0.3"/>
    <row r="292" spans="2:30" s="21" customFormat="1" ht="15" customHeight="1" x14ac:dyDescent="0.25">
      <c r="B292" s="598"/>
      <c r="C292" s="698"/>
      <c r="D292" s="698"/>
      <c r="E292" s="599"/>
      <c r="F292" s="429" t="s">
        <v>281</v>
      </c>
      <c r="G292" s="430"/>
      <c r="H292" s="430"/>
      <c r="I292" s="430"/>
      <c r="J292" s="456" t="s">
        <v>80</v>
      </c>
      <c r="K292" s="456"/>
      <c r="L292" s="456"/>
      <c r="M292" s="456"/>
      <c r="N292" s="456"/>
      <c r="O292" s="456"/>
      <c r="P292" s="430" t="s">
        <v>579</v>
      </c>
      <c r="Q292" s="430"/>
      <c r="R292" s="430"/>
      <c r="S292" s="430"/>
      <c r="T292" s="430" t="s">
        <v>567</v>
      </c>
      <c r="U292" s="430"/>
      <c r="V292" s="430"/>
      <c r="W292" s="430"/>
      <c r="X292" s="430" t="s">
        <v>578</v>
      </c>
      <c r="Y292" s="430"/>
      <c r="Z292" s="430"/>
      <c r="AA292" s="625"/>
      <c r="AB292" s="475" t="s">
        <v>548</v>
      </c>
      <c r="AC292" s="380"/>
      <c r="AD292" s="437"/>
    </row>
    <row r="293" spans="2:30" ht="15" customHeight="1" thickBot="1" x14ac:dyDescent="0.3">
      <c r="B293" s="602"/>
      <c r="C293" s="700"/>
      <c r="D293" s="700"/>
      <c r="E293" s="603"/>
      <c r="F293" s="432"/>
      <c r="G293" s="391"/>
      <c r="H293" s="391"/>
      <c r="I293" s="391"/>
      <c r="J293" s="459" t="s">
        <v>580</v>
      </c>
      <c r="K293" s="459"/>
      <c r="L293" s="459"/>
      <c r="M293" s="459" t="s">
        <v>581</v>
      </c>
      <c r="N293" s="459"/>
      <c r="O293" s="459"/>
      <c r="P293" s="391"/>
      <c r="Q293" s="391"/>
      <c r="R293" s="391"/>
      <c r="S293" s="391"/>
      <c r="T293" s="391"/>
      <c r="U293" s="391"/>
      <c r="V293" s="391"/>
      <c r="W293" s="391"/>
      <c r="X293" s="391"/>
      <c r="Y293" s="391"/>
      <c r="Z293" s="391"/>
      <c r="AA293" s="440"/>
      <c r="AB293" s="478"/>
      <c r="AC293" s="386"/>
      <c r="AD293" s="479"/>
    </row>
    <row r="294" spans="2:30" ht="15" customHeight="1" x14ac:dyDescent="0.25">
      <c r="B294" s="2172"/>
      <c r="C294" s="2002"/>
      <c r="D294" s="2002"/>
      <c r="E294" s="2003"/>
      <c r="F294" s="2173"/>
      <c r="G294" s="2102"/>
      <c r="H294" s="2102"/>
      <c r="I294" s="2102"/>
      <c r="J294" s="1240">
        <v>1</v>
      </c>
      <c r="K294" s="1240"/>
      <c r="L294" s="1240"/>
      <c r="M294" s="1240">
        <v>50</v>
      </c>
      <c r="N294" s="1240"/>
      <c r="O294" s="1240"/>
      <c r="P294" s="2171">
        <v>7.0000000000000007E-2</v>
      </c>
      <c r="Q294" s="2171"/>
      <c r="R294" s="2171"/>
      <c r="S294" s="2171"/>
      <c r="T294" s="2102"/>
      <c r="U294" s="2102"/>
      <c r="V294" s="2102"/>
      <c r="W294" s="2102"/>
      <c r="X294" s="2102"/>
      <c r="Y294" s="2102"/>
      <c r="Z294" s="2102"/>
      <c r="AA294" s="1786"/>
      <c r="AB294" s="2120"/>
      <c r="AC294" s="1675"/>
      <c r="AD294" s="1676"/>
    </row>
    <row r="295" spans="2:30" ht="15" customHeight="1" x14ac:dyDescent="0.25">
      <c r="B295" s="2172"/>
      <c r="C295" s="2002"/>
      <c r="D295" s="2002"/>
      <c r="E295" s="2003"/>
      <c r="F295" s="2174"/>
      <c r="G295" s="1818"/>
      <c r="H295" s="1818"/>
      <c r="I295" s="1818"/>
      <c r="J295" s="1155">
        <f>M294+1</f>
        <v>51</v>
      </c>
      <c r="K295" s="1155"/>
      <c r="L295" s="1155"/>
      <c r="M295" s="1155">
        <v>100</v>
      </c>
      <c r="N295" s="1155"/>
      <c r="O295" s="1155"/>
      <c r="P295" s="2175">
        <v>0.06</v>
      </c>
      <c r="Q295" s="2175"/>
      <c r="R295" s="2175"/>
      <c r="S295" s="2175"/>
      <c r="T295" s="1818"/>
      <c r="U295" s="1818"/>
      <c r="V295" s="1818"/>
      <c r="W295" s="1818"/>
      <c r="X295" s="1818"/>
      <c r="Y295" s="1818"/>
      <c r="Z295" s="1818"/>
      <c r="AA295" s="1740"/>
      <c r="AB295" s="1745"/>
      <c r="AC295" s="1680"/>
      <c r="AD295" s="1681"/>
    </row>
    <row r="296" spans="2:30" ht="15" customHeight="1" thickBot="1" x14ac:dyDescent="0.3">
      <c r="B296" s="1555"/>
      <c r="C296" s="1556"/>
      <c r="D296" s="1556"/>
      <c r="E296" s="1557"/>
      <c r="F296" s="2178"/>
      <c r="G296" s="1885"/>
      <c r="H296" s="1885"/>
      <c r="I296" s="1885"/>
      <c r="J296" s="1228">
        <f>M295+1</f>
        <v>101</v>
      </c>
      <c r="K296" s="1229"/>
      <c r="L296" s="1229"/>
      <c r="M296" s="1229" t="s">
        <v>865</v>
      </c>
      <c r="N296" s="1229"/>
      <c r="O296" s="1828"/>
      <c r="P296" s="2179">
        <v>0.05</v>
      </c>
      <c r="Q296" s="2179"/>
      <c r="R296" s="2179"/>
      <c r="S296" s="2179"/>
      <c r="T296" s="1885"/>
      <c r="U296" s="1885"/>
      <c r="V296" s="1885"/>
      <c r="W296" s="1885"/>
      <c r="X296" s="1885"/>
      <c r="Y296" s="1885"/>
      <c r="Z296" s="1885"/>
      <c r="AA296" s="1751"/>
      <c r="AB296" s="1771"/>
      <c r="AC296" s="1668"/>
      <c r="AD296" s="1669"/>
    </row>
    <row r="297" spans="2:30" ht="15" customHeight="1" thickTop="1" thickBot="1" x14ac:dyDescent="0.3">
      <c r="B297" s="1670"/>
      <c r="C297" s="1667"/>
      <c r="D297" s="1667"/>
      <c r="E297" s="2116"/>
      <c r="F297" s="771">
        <f>K207</f>
        <v>0</v>
      </c>
      <c r="G297" s="592"/>
      <c r="H297" s="592"/>
      <c r="I297" s="592"/>
      <c r="J297" s="592">
        <f>'T4-Units'!R59</f>
        <v>0</v>
      </c>
      <c r="K297" s="592"/>
      <c r="L297" s="592"/>
      <c r="M297" s="592"/>
      <c r="N297" s="592"/>
      <c r="O297" s="592"/>
      <c r="P297" s="2180">
        <f>IF(J297&gt;M295,P296,IF(J297&gt;M294,P295,IF(J297&gt;0,P294,0)))</f>
        <v>0</v>
      </c>
      <c r="Q297" s="2180"/>
      <c r="R297" s="2180"/>
      <c r="S297" s="2180"/>
      <c r="T297" s="1767">
        <f>F297*P297</f>
        <v>0</v>
      </c>
      <c r="U297" s="1767"/>
      <c r="V297" s="1767"/>
      <c r="W297" s="1767"/>
      <c r="X297" s="2088">
        <f>K209</f>
        <v>0</v>
      </c>
      <c r="Y297" s="592"/>
      <c r="Z297" s="592"/>
      <c r="AA297" s="969"/>
      <c r="AB297" s="2110" t="str">
        <f>IF(X297&lt;=T297,"YES","NO")</f>
        <v>YES</v>
      </c>
      <c r="AC297" s="2111"/>
      <c r="AD297" s="2112"/>
    </row>
    <row r="298" spans="2:30" ht="15" customHeight="1" x14ac:dyDescent="0.25"/>
    <row r="299" spans="2:30" ht="15" customHeight="1" x14ac:dyDescent="0.25">
      <c r="B299" s="134" t="s">
        <v>572</v>
      </c>
      <c r="C299" s="134"/>
      <c r="D299" s="134"/>
      <c r="E299" s="134"/>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c r="AB299" s="134"/>
      <c r="AC299" s="134"/>
      <c r="AD299" s="134"/>
    </row>
    <row r="300" spans="2:30" ht="15" customHeight="1" thickBot="1" x14ac:dyDescent="0.3"/>
    <row r="301" spans="2:30" ht="15" customHeight="1" x14ac:dyDescent="0.25">
      <c r="B301" s="429"/>
      <c r="C301" s="430"/>
      <c r="D301" s="430"/>
      <c r="E301" s="430"/>
      <c r="F301" s="430"/>
      <c r="G301" s="430"/>
      <c r="H301" s="430"/>
      <c r="I301" s="430"/>
      <c r="J301" s="430"/>
      <c r="K301" s="430"/>
      <c r="L301" s="430"/>
      <c r="M301" s="430"/>
      <c r="N301" s="430"/>
      <c r="O301" s="431"/>
      <c r="P301" s="547" t="s">
        <v>568</v>
      </c>
      <c r="Q301" s="430"/>
      <c r="R301" s="430"/>
      <c r="S301" s="430"/>
      <c r="T301" s="430" t="s">
        <v>567</v>
      </c>
      <c r="U301" s="430"/>
      <c r="V301" s="430"/>
      <c r="W301" s="430"/>
      <c r="X301" s="430" t="s">
        <v>570</v>
      </c>
      <c r="Y301" s="430"/>
      <c r="Z301" s="430"/>
      <c r="AA301" s="625"/>
      <c r="AB301" s="475" t="s">
        <v>548</v>
      </c>
      <c r="AC301" s="380"/>
      <c r="AD301" s="437"/>
    </row>
    <row r="302" spans="2:30" ht="15" customHeight="1" thickBot="1" x14ac:dyDescent="0.3">
      <c r="B302" s="432"/>
      <c r="C302" s="391"/>
      <c r="D302" s="391"/>
      <c r="E302" s="391"/>
      <c r="F302" s="391"/>
      <c r="G302" s="391"/>
      <c r="H302" s="391"/>
      <c r="I302" s="391"/>
      <c r="J302" s="391"/>
      <c r="K302" s="391"/>
      <c r="L302" s="391"/>
      <c r="M302" s="391"/>
      <c r="N302" s="391"/>
      <c r="O302" s="433"/>
      <c r="P302" s="422"/>
      <c r="Q302" s="391"/>
      <c r="R302" s="391"/>
      <c r="S302" s="391"/>
      <c r="T302" s="391"/>
      <c r="U302" s="391"/>
      <c r="V302" s="391"/>
      <c r="W302" s="391"/>
      <c r="X302" s="391"/>
      <c r="Y302" s="391"/>
      <c r="Z302" s="391"/>
      <c r="AA302" s="440"/>
      <c r="AB302" s="478"/>
      <c r="AC302" s="386"/>
      <c r="AD302" s="479"/>
    </row>
    <row r="303" spans="2:30" ht="15" customHeight="1" thickBot="1" x14ac:dyDescent="0.3">
      <c r="B303" s="768" t="s">
        <v>571</v>
      </c>
      <c r="C303" s="769"/>
      <c r="D303" s="769"/>
      <c r="E303" s="769"/>
      <c r="F303" s="769"/>
      <c r="G303" s="769"/>
      <c r="H303" s="769"/>
      <c r="I303" s="769"/>
      <c r="J303" s="769"/>
      <c r="K303" s="769"/>
      <c r="L303" s="769"/>
      <c r="M303" s="769"/>
      <c r="N303" s="769"/>
      <c r="O303" s="2109"/>
      <c r="P303" s="2106">
        <v>0.06</v>
      </c>
      <c r="Q303" s="2107"/>
      <c r="R303" s="2107"/>
      <c r="S303" s="2107"/>
      <c r="T303" s="2107">
        <v>0.08</v>
      </c>
      <c r="U303" s="2107"/>
      <c r="V303" s="2107"/>
      <c r="W303" s="2107"/>
      <c r="X303" s="1765">
        <f>I151</f>
        <v>0</v>
      </c>
      <c r="Y303" s="1765"/>
      <c r="Z303" s="1765"/>
      <c r="AA303" s="1309"/>
      <c r="AB303" s="2103" t="str">
        <f>IF(AND(X303&gt;=P303,X303&lt;=T303),"YES","NO")</f>
        <v>NO</v>
      </c>
      <c r="AC303" s="2104"/>
      <c r="AD303" s="2105"/>
    </row>
    <row r="304" spans="2:30" ht="15" customHeight="1" x14ac:dyDescent="0.25"/>
    <row r="305" spans="2:30" ht="15" customHeight="1" x14ac:dyDescent="0.25">
      <c r="B305" s="134" t="s">
        <v>573</v>
      </c>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row>
    <row r="306" spans="2:30" ht="15" customHeight="1" thickBot="1" x14ac:dyDescent="0.3"/>
    <row r="307" spans="2:30" ht="15" customHeight="1" x14ac:dyDescent="0.25">
      <c r="B307" s="429"/>
      <c r="C307" s="430"/>
      <c r="D307" s="430"/>
      <c r="E307" s="430"/>
      <c r="F307" s="430"/>
      <c r="G307" s="430"/>
      <c r="H307" s="430"/>
      <c r="I307" s="430"/>
      <c r="J307" s="430"/>
      <c r="K307" s="430"/>
      <c r="L307" s="430"/>
      <c r="M307" s="430"/>
      <c r="N307" s="430"/>
      <c r="O307" s="431"/>
      <c r="P307" s="547" t="s">
        <v>568</v>
      </c>
      <c r="Q307" s="430"/>
      <c r="R307" s="430"/>
      <c r="S307" s="430"/>
      <c r="T307" s="430" t="s">
        <v>567</v>
      </c>
      <c r="U307" s="430"/>
      <c r="V307" s="430"/>
      <c r="W307" s="430"/>
      <c r="X307" s="430" t="s">
        <v>565</v>
      </c>
      <c r="Y307" s="430"/>
      <c r="Z307" s="430"/>
      <c r="AA307" s="625"/>
      <c r="AB307" s="475" t="s">
        <v>548</v>
      </c>
      <c r="AC307" s="380"/>
      <c r="AD307" s="437"/>
    </row>
    <row r="308" spans="2:30" ht="15" customHeight="1" thickBot="1" x14ac:dyDescent="0.3">
      <c r="B308" s="432"/>
      <c r="C308" s="391"/>
      <c r="D308" s="391"/>
      <c r="E308" s="391"/>
      <c r="F308" s="391"/>
      <c r="G308" s="391"/>
      <c r="H308" s="391"/>
      <c r="I308" s="391"/>
      <c r="J308" s="391"/>
      <c r="K308" s="391"/>
      <c r="L308" s="391"/>
      <c r="M308" s="391"/>
      <c r="N308" s="391"/>
      <c r="O308" s="433"/>
      <c r="P308" s="422"/>
      <c r="Q308" s="391"/>
      <c r="R308" s="391"/>
      <c r="S308" s="391"/>
      <c r="T308" s="391"/>
      <c r="U308" s="391"/>
      <c r="V308" s="391"/>
      <c r="W308" s="391"/>
      <c r="X308" s="391"/>
      <c r="Y308" s="391"/>
      <c r="Z308" s="391"/>
      <c r="AA308" s="440"/>
      <c r="AB308" s="478"/>
      <c r="AC308" s="386"/>
      <c r="AD308" s="479"/>
    </row>
    <row r="309" spans="2:30" ht="15" customHeight="1" thickBot="1" x14ac:dyDescent="0.3">
      <c r="B309" s="768" t="s">
        <v>574</v>
      </c>
      <c r="C309" s="769"/>
      <c r="D309" s="769"/>
      <c r="E309" s="769"/>
      <c r="F309" s="769"/>
      <c r="G309" s="769"/>
      <c r="H309" s="769"/>
      <c r="I309" s="769"/>
      <c r="J309" s="769"/>
      <c r="K309" s="769"/>
      <c r="L309" s="769"/>
      <c r="M309" s="769"/>
      <c r="N309" s="769"/>
      <c r="O309" s="2109"/>
      <c r="P309" s="2106">
        <v>0.01</v>
      </c>
      <c r="Q309" s="2107"/>
      <c r="R309" s="2107"/>
      <c r="S309" s="2107"/>
      <c r="T309" s="2107">
        <v>0.03</v>
      </c>
      <c r="U309" s="2107"/>
      <c r="V309" s="2107"/>
      <c r="W309" s="2107"/>
      <c r="X309" s="1765">
        <f>AB154</f>
        <v>0</v>
      </c>
      <c r="Y309" s="1765"/>
      <c r="Z309" s="1765"/>
      <c r="AA309" s="1309"/>
      <c r="AB309" s="2103" t="str">
        <f>IF(AND(X309&gt;=P309,X309&lt;=T309),"YES","NO")</f>
        <v>NO</v>
      </c>
      <c r="AC309" s="2104"/>
      <c r="AD309" s="2105"/>
    </row>
    <row r="310" spans="2:30" ht="15" customHeight="1" x14ac:dyDescent="0.25"/>
    <row r="311" spans="2:30" ht="15" customHeight="1" x14ac:dyDescent="0.25">
      <c r="B311" s="585" t="s">
        <v>582</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row>
    <row r="312" spans="2:30" ht="15" customHeight="1" thickBot="1" x14ac:dyDescent="0.3"/>
    <row r="313" spans="2:30" ht="15" customHeight="1" x14ac:dyDescent="0.25">
      <c r="B313" s="410"/>
      <c r="C313" s="2117"/>
      <c r="D313" s="547" t="s">
        <v>362</v>
      </c>
      <c r="E313" s="430"/>
      <c r="F313" s="430"/>
      <c r="G313" s="430"/>
      <c r="H313" s="430" t="s">
        <v>575</v>
      </c>
      <c r="I313" s="430"/>
      <c r="J313" s="430"/>
      <c r="K313" s="430"/>
      <c r="L313" s="430" t="s">
        <v>576</v>
      </c>
      <c r="M313" s="430"/>
      <c r="N313" s="430"/>
      <c r="O313" s="430"/>
      <c r="P313" s="379" t="s">
        <v>1433</v>
      </c>
      <c r="Q313" s="380"/>
      <c r="R313" s="380"/>
      <c r="S313" s="380"/>
      <c r="T313" s="380"/>
      <c r="U313" s="380"/>
      <c r="V313" s="380"/>
      <c r="W313" s="381"/>
      <c r="X313" s="430" t="s">
        <v>145</v>
      </c>
      <c r="Y313" s="430"/>
      <c r="Z313" s="430"/>
      <c r="AA313" s="625"/>
      <c r="AB313" s="475" t="s">
        <v>548</v>
      </c>
      <c r="AC313" s="380"/>
      <c r="AD313" s="437"/>
    </row>
    <row r="314" spans="2:30" ht="15" customHeight="1" thickBot="1" x14ac:dyDescent="0.3">
      <c r="B314" s="413"/>
      <c r="C314" s="2118"/>
      <c r="D314" s="422"/>
      <c r="E314" s="391"/>
      <c r="F314" s="391"/>
      <c r="G314" s="391"/>
      <c r="H314" s="391"/>
      <c r="I314" s="391"/>
      <c r="J314" s="391"/>
      <c r="K314" s="391"/>
      <c r="L314" s="391"/>
      <c r="M314" s="391"/>
      <c r="N314" s="391"/>
      <c r="O314" s="391"/>
      <c r="P314" s="385"/>
      <c r="Q314" s="386"/>
      <c r="R314" s="386"/>
      <c r="S314" s="386"/>
      <c r="T314" s="386"/>
      <c r="U314" s="386"/>
      <c r="V314" s="386"/>
      <c r="W314" s="387"/>
      <c r="X314" s="391"/>
      <c r="Y314" s="391"/>
      <c r="Z314" s="391"/>
      <c r="AA314" s="440"/>
      <c r="AB314" s="478"/>
      <c r="AC314" s="386"/>
      <c r="AD314" s="479"/>
    </row>
    <row r="315" spans="2:30" ht="15" customHeight="1" thickBot="1" x14ac:dyDescent="0.3">
      <c r="B315" s="1670"/>
      <c r="C315" s="2116"/>
      <c r="D315" s="2119">
        <f>K208</f>
        <v>0</v>
      </c>
      <c r="E315" s="592"/>
      <c r="F315" s="592"/>
      <c r="G315" s="592"/>
      <c r="H315" s="2088">
        <f>K213</f>
        <v>0</v>
      </c>
      <c r="I315" s="592"/>
      <c r="J315" s="592"/>
      <c r="K315" s="592"/>
      <c r="L315" s="2088">
        <f>SUM(D315:K315)</f>
        <v>0</v>
      </c>
      <c r="M315" s="592"/>
      <c r="N315" s="592"/>
      <c r="O315" s="592"/>
      <c r="P315" s="483">
        <f>L315/12*4</f>
        <v>0</v>
      </c>
      <c r="Q315" s="424"/>
      <c r="R315" s="424"/>
      <c r="S315" s="424"/>
      <c r="T315" s="424"/>
      <c r="U315" s="424"/>
      <c r="V315" s="424"/>
      <c r="W315" s="425"/>
      <c r="X315" s="1767">
        <f>'T6-Budget'!Z35</f>
        <v>0</v>
      </c>
      <c r="Y315" s="1767"/>
      <c r="Z315" s="1767"/>
      <c r="AA315" s="2115"/>
      <c r="AB315" s="2103" t="str">
        <f>IF(X315&gt;=P315,"YES","NO")</f>
        <v>YES</v>
      </c>
      <c r="AC315" s="2104"/>
      <c r="AD315" s="2105"/>
    </row>
    <row r="316" spans="2:30" ht="15" customHeight="1" x14ac:dyDescent="0.25"/>
    <row r="317" spans="2:30" ht="15" customHeight="1" x14ac:dyDescent="0.25">
      <c r="B317" s="134" t="s">
        <v>324</v>
      </c>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row>
    <row r="318" spans="2:30" ht="15" customHeight="1" thickBot="1" x14ac:dyDescent="0.3"/>
    <row r="319" spans="2:30" ht="15" customHeight="1" x14ac:dyDescent="0.25">
      <c r="B319" s="410"/>
      <c r="C319" s="411"/>
      <c r="D319" s="411"/>
      <c r="E319" s="411"/>
      <c r="F319" s="411"/>
      <c r="G319" s="411"/>
      <c r="H319" s="411"/>
      <c r="I319" s="411"/>
      <c r="J319" s="411"/>
      <c r="K319" s="2117"/>
      <c r="L319" s="547" t="s">
        <v>131</v>
      </c>
      <c r="M319" s="430"/>
      <c r="N319" s="430"/>
      <c r="O319" s="430"/>
      <c r="P319" s="430" t="s">
        <v>69</v>
      </c>
      <c r="Q319" s="430"/>
      <c r="R319" s="430"/>
      <c r="S319" s="430"/>
      <c r="T319" s="430" t="s">
        <v>568</v>
      </c>
      <c r="U319" s="430"/>
      <c r="V319" s="430"/>
      <c r="W319" s="430"/>
      <c r="X319" s="430" t="s">
        <v>144</v>
      </c>
      <c r="Y319" s="430"/>
      <c r="Z319" s="430"/>
      <c r="AA319" s="625"/>
      <c r="AB319" s="475" t="s">
        <v>548</v>
      </c>
      <c r="AC319" s="380"/>
      <c r="AD319" s="437"/>
    </row>
    <row r="320" spans="2:30" ht="15" customHeight="1" thickBot="1" x14ac:dyDescent="0.3">
      <c r="B320" s="413"/>
      <c r="C320" s="414"/>
      <c r="D320" s="414"/>
      <c r="E320" s="414"/>
      <c r="F320" s="414"/>
      <c r="G320" s="414"/>
      <c r="H320" s="414"/>
      <c r="I320" s="414"/>
      <c r="J320" s="414"/>
      <c r="K320" s="2118"/>
      <c r="L320" s="422"/>
      <c r="M320" s="391"/>
      <c r="N320" s="391"/>
      <c r="O320" s="391"/>
      <c r="P320" s="391"/>
      <c r="Q320" s="391"/>
      <c r="R320" s="391"/>
      <c r="S320" s="391"/>
      <c r="T320" s="391"/>
      <c r="U320" s="391"/>
      <c r="V320" s="391"/>
      <c r="W320" s="391"/>
      <c r="X320" s="391"/>
      <c r="Y320" s="391"/>
      <c r="Z320" s="391"/>
      <c r="AA320" s="440"/>
      <c r="AB320" s="478"/>
      <c r="AC320" s="386"/>
      <c r="AD320" s="479"/>
    </row>
    <row r="321" spans="2:30" ht="15" customHeight="1" x14ac:dyDescent="0.25">
      <c r="B321" s="1019" t="s">
        <v>558</v>
      </c>
      <c r="C321" s="1020"/>
      <c r="D321" s="1020"/>
      <c r="E321" s="1020"/>
      <c r="F321" s="1020"/>
      <c r="G321" s="1020"/>
      <c r="H321" s="1020"/>
      <c r="I321" s="1020"/>
      <c r="J321" s="1020"/>
      <c r="K321" s="1021"/>
      <c r="L321" s="426">
        <v>350</v>
      </c>
      <c r="M321" s="427"/>
      <c r="N321" s="427"/>
      <c r="O321" s="427"/>
      <c r="P321" s="427">
        <v>250</v>
      </c>
      <c r="Q321" s="427"/>
      <c r="R321" s="427"/>
      <c r="S321" s="427"/>
      <c r="T321" s="2102"/>
      <c r="U321" s="2102"/>
      <c r="V321" s="2102"/>
      <c r="W321" s="2102"/>
      <c r="X321" s="2102"/>
      <c r="Y321" s="2102"/>
      <c r="Z321" s="2102"/>
      <c r="AA321" s="1786"/>
      <c r="AB321" s="2120"/>
      <c r="AC321" s="1675"/>
      <c r="AD321" s="1676"/>
    </row>
    <row r="322" spans="2:30" ht="15" customHeight="1" thickBot="1" x14ac:dyDescent="0.3">
      <c r="B322" s="2167" t="s">
        <v>80</v>
      </c>
      <c r="C322" s="2168"/>
      <c r="D322" s="2168"/>
      <c r="E322" s="2168"/>
      <c r="F322" s="2168"/>
      <c r="G322" s="2168"/>
      <c r="H322" s="2168"/>
      <c r="I322" s="2168"/>
      <c r="J322" s="2168"/>
      <c r="K322" s="2169"/>
      <c r="L322" s="1254">
        <f>SUM('T4-Units'!E54,'T4-Units'!E59)</f>
        <v>0</v>
      </c>
      <c r="M322" s="1158"/>
      <c r="N322" s="1158"/>
      <c r="O322" s="1158"/>
      <c r="P322" s="1158">
        <f>SUM('T4-Units'!H54,'T4-Units'!H59)</f>
        <v>0</v>
      </c>
      <c r="Q322" s="1158"/>
      <c r="R322" s="1158"/>
      <c r="S322" s="1158"/>
      <c r="T322" s="1885"/>
      <c r="U322" s="1885"/>
      <c r="V322" s="1885"/>
      <c r="W322" s="1885"/>
      <c r="X322" s="1885"/>
      <c r="Y322" s="1885"/>
      <c r="Z322" s="1885"/>
      <c r="AA322" s="1751"/>
      <c r="AB322" s="1771"/>
      <c r="AC322" s="1668"/>
      <c r="AD322" s="1669"/>
    </row>
    <row r="323" spans="2:30" ht="15" customHeight="1" thickTop="1" thickBot="1" x14ac:dyDescent="0.3">
      <c r="B323" s="507" t="s">
        <v>158</v>
      </c>
      <c r="C323" s="508"/>
      <c r="D323" s="508"/>
      <c r="E323" s="508"/>
      <c r="F323" s="508"/>
      <c r="G323" s="508"/>
      <c r="H323" s="508"/>
      <c r="I323" s="508"/>
      <c r="J323" s="508"/>
      <c r="K323" s="509"/>
      <c r="L323" s="2119">
        <f>L321*L322</f>
        <v>0</v>
      </c>
      <c r="M323" s="592"/>
      <c r="N323" s="592"/>
      <c r="O323" s="592"/>
      <c r="P323" s="2088">
        <f>P321*P322</f>
        <v>0</v>
      </c>
      <c r="Q323" s="592"/>
      <c r="R323" s="592"/>
      <c r="S323" s="592"/>
      <c r="T323" s="2088">
        <f>SUM(L323:S323)</f>
        <v>0</v>
      </c>
      <c r="U323" s="592"/>
      <c r="V323" s="592"/>
      <c r="W323" s="592"/>
      <c r="X323" s="2088">
        <f>K210</f>
        <v>0</v>
      </c>
      <c r="Y323" s="592"/>
      <c r="Z323" s="592"/>
      <c r="AA323" s="969"/>
      <c r="AB323" s="2110" t="str">
        <f>IF(X323&gt;=T323,"YES","NO")</f>
        <v>YES</v>
      </c>
      <c r="AC323" s="2111"/>
      <c r="AD323" s="2112"/>
    </row>
    <row r="324" spans="2:30" ht="15" customHeight="1" x14ac:dyDescent="0.25"/>
    <row r="325" spans="2:30" ht="15" customHeight="1" x14ac:dyDescent="0.25">
      <c r="B325" s="134" t="s">
        <v>543</v>
      </c>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row>
    <row r="326" spans="2:30" ht="15" customHeight="1" thickBot="1" x14ac:dyDescent="0.3"/>
    <row r="327" spans="2:30" ht="15" customHeight="1" x14ac:dyDescent="0.25">
      <c r="B327" s="598"/>
      <c r="C327" s="698"/>
      <c r="D327" s="698"/>
      <c r="E327" s="698"/>
      <c r="F327" s="698"/>
      <c r="G327" s="698"/>
      <c r="H327" s="698"/>
      <c r="I327" s="698"/>
      <c r="J327" s="698"/>
      <c r="K327" s="599"/>
      <c r="L327" s="547" t="s">
        <v>542</v>
      </c>
      <c r="M327" s="430"/>
      <c r="N327" s="430"/>
      <c r="O327" s="430"/>
      <c r="P327" s="430" t="s">
        <v>557</v>
      </c>
      <c r="Q327" s="430"/>
      <c r="R327" s="430"/>
      <c r="S327" s="430"/>
      <c r="T327" s="430" t="s">
        <v>555</v>
      </c>
      <c r="U327" s="430"/>
      <c r="V327" s="430"/>
      <c r="W327" s="430"/>
      <c r="X327" s="430" t="s">
        <v>146</v>
      </c>
      <c r="Y327" s="430"/>
      <c r="Z327" s="430"/>
      <c r="AA327" s="625"/>
      <c r="AB327" s="475" t="s">
        <v>548</v>
      </c>
      <c r="AC327" s="380"/>
      <c r="AD327" s="437"/>
    </row>
    <row r="328" spans="2:30" ht="15" customHeight="1" x14ac:dyDescent="0.25">
      <c r="B328" s="600"/>
      <c r="C328" s="699"/>
      <c r="D328" s="699"/>
      <c r="E328" s="699"/>
      <c r="F328" s="699"/>
      <c r="G328" s="699"/>
      <c r="H328" s="699"/>
      <c r="I328" s="699"/>
      <c r="J328" s="699"/>
      <c r="K328" s="601"/>
      <c r="L328" s="421"/>
      <c r="M328" s="390"/>
      <c r="N328" s="390"/>
      <c r="O328" s="390"/>
      <c r="P328" s="390"/>
      <c r="Q328" s="390"/>
      <c r="R328" s="390"/>
      <c r="S328" s="390"/>
      <c r="T328" s="390"/>
      <c r="U328" s="390"/>
      <c r="V328" s="390"/>
      <c r="W328" s="390"/>
      <c r="X328" s="390"/>
      <c r="Y328" s="390"/>
      <c r="Z328" s="390"/>
      <c r="AA328" s="1793"/>
      <c r="AB328" s="476"/>
      <c r="AC328" s="383"/>
      <c r="AD328" s="477"/>
    </row>
    <row r="329" spans="2:30" ht="15" customHeight="1" thickBot="1" x14ac:dyDescent="0.3">
      <c r="B329" s="602"/>
      <c r="C329" s="700"/>
      <c r="D329" s="700"/>
      <c r="E329" s="700"/>
      <c r="F329" s="700"/>
      <c r="G329" s="700"/>
      <c r="H329" s="700"/>
      <c r="I329" s="700"/>
      <c r="J329" s="700"/>
      <c r="K329" s="603"/>
      <c r="L329" s="422"/>
      <c r="M329" s="391"/>
      <c r="N329" s="391"/>
      <c r="O329" s="391"/>
      <c r="P329" s="391"/>
      <c r="Q329" s="391"/>
      <c r="R329" s="391"/>
      <c r="S329" s="391"/>
      <c r="T329" s="391"/>
      <c r="U329" s="391"/>
      <c r="V329" s="391"/>
      <c r="W329" s="391"/>
      <c r="X329" s="391"/>
      <c r="Y329" s="391"/>
      <c r="Z329" s="391"/>
      <c r="AA329" s="440"/>
      <c r="AB329" s="478"/>
      <c r="AC329" s="386"/>
      <c r="AD329" s="479"/>
    </row>
    <row r="330" spans="2:30" ht="15" customHeight="1" x14ac:dyDescent="0.25">
      <c r="B330" s="1337" t="s">
        <v>556</v>
      </c>
      <c r="C330" s="878"/>
      <c r="D330" s="878"/>
      <c r="E330" s="878"/>
      <c r="F330" s="878"/>
      <c r="G330" s="878"/>
      <c r="H330" s="878"/>
      <c r="I330" s="878"/>
      <c r="J330" s="878"/>
      <c r="K330" s="1444"/>
      <c r="L330" s="942">
        <f>K208/12*3</f>
        <v>0</v>
      </c>
      <c r="M330" s="943"/>
      <c r="N330" s="943"/>
      <c r="O330" s="943"/>
      <c r="P330" s="2113">
        <f>K213/12*3</f>
        <v>0</v>
      </c>
      <c r="Q330" s="943"/>
      <c r="R330" s="943"/>
      <c r="S330" s="943"/>
      <c r="T330" s="2113">
        <f>SUM(L330:S331)</f>
        <v>0</v>
      </c>
      <c r="U330" s="943"/>
      <c r="V330" s="943"/>
      <c r="W330" s="943"/>
      <c r="X330" s="836">
        <f>'T6-Budget'!J36</f>
        <v>0</v>
      </c>
      <c r="Y330" s="836"/>
      <c r="Z330" s="836"/>
      <c r="AA330" s="2114"/>
      <c r="AB330" s="1578" t="str">
        <f>IF(X330&lt;=T330,"YES","NO")</f>
        <v>YES</v>
      </c>
      <c r="AC330" s="1579"/>
      <c r="AD330" s="1580"/>
    </row>
    <row r="331" spans="2:30" ht="15" customHeight="1" thickBot="1" x14ac:dyDescent="0.3">
      <c r="B331" s="1338"/>
      <c r="C331" s="1339"/>
      <c r="D331" s="1339"/>
      <c r="E331" s="1339"/>
      <c r="F331" s="1339"/>
      <c r="G331" s="1339"/>
      <c r="H331" s="1339"/>
      <c r="I331" s="1339"/>
      <c r="J331" s="1339"/>
      <c r="K331" s="1445"/>
      <c r="L331" s="944"/>
      <c r="M331" s="945"/>
      <c r="N331" s="945"/>
      <c r="O331" s="945"/>
      <c r="P331" s="945"/>
      <c r="Q331" s="945"/>
      <c r="R331" s="945"/>
      <c r="S331" s="945"/>
      <c r="T331" s="945"/>
      <c r="U331" s="945"/>
      <c r="V331" s="945"/>
      <c r="W331" s="945"/>
      <c r="X331" s="471"/>
      <c r="Y331" s="471"/>
      <c r="Z331" s="471"/>
      <c r="AA331" s="661"/>
      <c r="AB331" s="2383"/>
      <c r="AC331" s="1319"/>
      <c r="AD331" s="2384"/>
    </row>
    <row r="332" spans="2:30" ht="15" customHeight="1" x14ac:dyDescent="0.25"/>
    <row r="333" spans="2:30" ht="15" customHeight="1" x14ac:dyDescent="0.25">
      <c r="B333" s="134" t="s">
        <v>564</v>
      </c>
      <c r="C333" s="134"/>
      <c r="D333" s="134"/>
      <c r="E333" s="134"/>
      <c r="F333" s="134"/>
      <c r="G333" s="134"/>
      <c r="H333" s="134"/>
      <c r="I333" s="134"/>
      <c r="J333" s="134"/>
      <c r="K333" s="134"/>
      <c r="L333" s="134"/>
      <c r="M333" s="134"/>
      <c r="N333" s="134"/>
      <c r="O333" s="134"/>
      <c r="P333" s="134"/>
      <c r="Q333" s="134"/>
      <c r="R333" s="134"/>
      <c r="S333" s="134"/>
      <c r="T333" s="134"/>
      <c r="U333" s="134"/>
      <c r="V333" s="134"/>
      <c r="W333" s="134"/>
      <c r="X333" s="134"/>
      <c r="Y333" s="134"/>
      <c r="Z333" s="134"/>
      <c r="AA333" s="134"/>
      <c r="AB333" s="134"/>
      <c r="AC333" s="134"/>
      <c r="AD333" s="134"/>
    </row>
    <row r="334" spans="2:30" ht="15" customHeight="1" thickBot="1" x14ac:dyDescent="0.3"/>
    <row r="335" spans="2:30" ht="15" customHeight="1" x14ac:dyDescent="0.25">
      <c r="B335" s="544"/>
      <c r="C335" s="456"/>
      <c r="D335" s="456"/>
      <c r="E335" s="456"/>
      <c r="F335" s="456"/>
      <c r="G335" s="456"/>
      <c r="H335" s="456"/>
      <c r="I335" s="456"/>
      <c r="J335" s="456"/>
      <c r="K335" s="456"/>
      <c r="L335" s="456"/>
      <c r="M335" s="456"/>
      <c r="N335" s="456"/>
      <c r="O335" s="457"/>
      <c r="P335" s="547" t="s">
        <v>568</v>
      </c>
      <c r="Q335" s="430"/>
      <c r="R335" s="430"/>
      <c r="S335" s="430"/>
      <c r="T335" s="430" t="s">
        <v>567</v>
      </c>
      <c r="U335" s="430"/>
      <c r="V335" s="430"/>
      <c r="W335" s="430"/>
      <c r="X335" s="430" t="s">
        <v>566</v>
      </c>
      <c r="Y335" s="430"/>
      <c r="Z335" s="430"/>
      <c r="AA335" s="625"/>
      <c r="AB335" s="475" t="s">
        <v>548</v>
      </c>
      <c r="AC335" s="380"/>
      <c r="AD335" s="437"/>
    </row>
    <row r="336" spans="2:30" ht="15" customHeight="1" thickBot="1" x14ac:dyDescent="0.3">
      <c r="B336" s="545"/>
      <c r="C336" s="459"/>
      <c r="D336" s="459"/>
      <c r="E336" s="459"/>
      <c r="F336" s="459"/>
      <c r="G336" s="459"/>
      <c r="H336" s="459"/>
      <c r="I336" s="459"/>
      <c r="J336" s="459"/>
      <c r="K336" s="459"/>
      <c r="L336" s="459"/>
      <c r="M336" s="459"/>
      <c r="N336" s="459"/>
      <c r="O336" s="460"/>
      <c r="P336" s="422"/>
      <c r="Q336" s="391"/>
      <c r="R336" s="391"/>
      <c r="S336" s="391"/>
      <c r="T336" s="391"/>
      <c r="U336" s="391"/>
      <c r="V336" s="391"/>
      <c r="W336" s="391"/>
      <c r="X336" s="391"/>
      <c r="Y336" s="391"/>
      <c r="Z336" s="391"/>
      <c r="AA336" s="440"/>
      <c r="AB336" s="478"/>
      <c r="AC336" s="386"/>
      <c r="AD336" s="479"/>
    </row>
    <row r="337" spans="2:30" ht="15" customHeight="1" thickBot="1" x14ac:dyDescent="0.3">
      <c r="B337" s="768" t="s">
        <v>569</v>
      </c>
      <c r="C337" s="769"/>
      <c r="D337" s="769"/>
      <c r="E337" s="769"/>
      <c r="F337" s="769"/>
      <c r="G337" s="769"/>
      <c r="H337" s="769"/>
      <c r="I337" s="769"/>
      <c r="J337" s="769"/>
      <c r="K337" s="769"/>
      <c r="L337" s="769"/>
      <c r="M337" s="769"/>
      <c r="N337" s="769"/>
      <c r="O337" s="2109"/>
      <c r="P337" s="2106">
        <v>0.01</v>
      </c>
      <c r="Q337" s="2107"/>
      <c r="R337" s="2107"/>
      <c r="S337" s="2107"/>
      <c r="T337" s="2107">
        <v>0.03</v>
      </c>
      <c r="U337" s="2107"/>
      <c r="V337" s="2107"/>
      <c r="W337" s="2107"/>
      <c r="X337" s="2108">
        <f>AB195</f>
        <v>0</v>
      </c>
      <c r="Y337" s="592"/>
      <c r="Z337" s="592"/>
      <c r="AA337" s="969"/>
      <c r="AB337" s="2103" t="str">
        <f>IF(AND(X337&gt;=P337,X337&lt;=T337),"YES","NO")</f>
        <v>NO</v>
      </c>
      <c r="AC337" s="2104"/>
      <c r="AD337" s="2105"/>
    </row>
    <row r="338" spans="2:30" ht="15" customHeight="1" x14ac:dyDescent="0.25"/>
    <row r="339" spans="2:30" ht="15" customHeight="1" x14ac:dyDescent="0.25">
      <c r="B339" s="134" t="s">
        <v>560</v>
      </c>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row>
    <row r="340" spans="2:30" ht="15" customHeight="1" thickBot="1" x14ac:dyDescent="0.3"/>
    <row r="341" spans="2:30" ht="15" customHeight="1" x14ac:dyDescent="0.25">
      <c r="B341" s="410"/>
      <c r="C341" s="411"/>
      <c r="D341" s="411"/>
      <c r="E341" s="411"/>
      <c r="F341" s="411"/>
      <c r="G341" s="411"/>
      <c r="H341" s="411"/>
      <c r="I341" s="411"/>
      <c r="J341" s="411"/>
      <c r="K341" s="411"/>
      <c r="L341" s="411"/>
      <c r="M341" s="411"/>
      <c r="N341" s="411"/>
      <c r="O341" s="412"/>
      <c r="P341" s="429" t="s">
        <v>552</v>
      </c>
      <c r="Q341" s="430"/>
      <c r="R341" s="430"/>
      <c r="S341" s="430"/>
      <c r="T341" s="430" t="s">
        <v>555</v>
      </c>
      <c r="U341" s="430"/>
      <c r="V341" s="430"/>
      <c r="W341" s="430"/>
      <c r="X341" s="430" t="s">
        <v>561</v>
      </c>
      <c r="Y341" s="430"/>
      <c r="Z341" s="430"/>
      <c r="AA341" s="431"/>
      <c r="AB341" s="475" t="s">
        <v>548</v>
      </c>
      <c r="AC341" s="380"/>
      <c r="AD341" s="437"/>
    </row>
    <row r="342" spans="2:30" ht="15" customHeight="1" thickBot="1" x14ac:dyDescent="0.3">
      <c r="B342" s="413"/>
      <c r="C342" s="414"/>
      <c r="D342" s="414"/>
      <c r="E342" s="414"/>
      <c r="F342" s="414"/>
      <c r="G342" s="414"/>
      <c r="H342" s="414"/>
      <c r="I342" s="414"/>
      <c r="J342" s="414"/>
      <c r="K342" s="414"/>
      <c r="L342" s="414"/>
      <c r="M342" s="414"/>
      <c r="N342" s="414"/>
      <c r="O342" s="415"/>
      <c r="P342" s="432"/>
      <c r="Q342" s="391"/>
      <c r="R342" s="391"/>
      <c r="S342" s="391"/>
      <c r="T342" s="391"/>
      <c r="U342" s="391"/>
      <c r="V342" s="391"/>
      <c r="W342" s="391"/>
      <c r="X342" s="391"/>
      <c r="Y342" s="391"/>
      <c r="Z342" s="391"/>
      <c r="AA342" s="433"/>
      <c r="AB342" s="478"/>
      <c r="AC342" s="386"/>
      <c r="AD342" s="479"/>
    </row>
    <row r="343" spans="2:30" ht="15" customHeight="1" x14ac:dyDescent="0.25">
      <c r="B343" s="1019" t="s">
        <v>562</v>
      </c>
      <c r="C343" s="1020"/>
      <c r="D343" s="1020"/>
      <c r="E343" s="1020"/>
      <c r="F343" s="1020"/>
      <c r="G343" s="1020"/>
      <c r="H343" s="1020"/>
      <c r="I343" s="1020"/>
      <c r="J343" s="1020"/>
      <c r="K343" s="1020"/>
      <c r="L343" s="1020"/>
      <c r="M343" s="1020"/>
      <c r="N343" s="1020"/>
      <c r="O343" s="1028"/>
      <c r="P343" s="2388">
        <v>1.1499999999999999</v>
      </c>
      <c r="Q343" s="2141"/>
      <c r="R343" s="2141"/>
      <c r="S343" s="2141"/>
      <c r="T343" s="2141">
        <v>1.4</v>
      </c>
      <c r="U343" s="2141"/>
      <c r="V343" s="2141"/>
      <c r="W343" s="2141"/>
      <c r="X343" s="2096">
        <f>O215</f>
        <v>0</v>
      </c>
      <c r="Y343" s="2097"/>
      <c r="Z343" s="2097"/>
      <c r="AA343" s="2098"/>
      <c r="AB343" s="2090" t="str">
        <f>IF(AND(X343&gt;=P343,X343&lt;=T343),"YES","NO")</f>
        <v>NO</v>
      </c>
      <c r="AC343" s="2091"/>
      <c r="AD343" s="2092"/>
    </row>
    <row r="344" spans="2:30" ht="15" customHeight="1" thickBot="1" x14ac:dyDescent="0.3">
      <c r="B344" s="2385" t="s">
        <v>563</v>
      </c>
      <c r="C344" s="2386"/>
      <c r="D344" s="2386"/>
      <c r="E344" s="2386"/>
      <c r="F344" s="2386"/>
      <c r="G344" s="2386"/>
      <c r="H344" s="2386"/>
      <c r="I344" s="2386"/>
      <c r="J344" s="2386"/>
      <c r="K344" s="2386"/>
      <c r="L344" s="2386"/>
      <c r="M344" s="2386"/>
      <c r="N344" s="2386"/>
      <c r="O344" s="2387"/>
      <c r="P344" s="2389">
        <v>1.1499999999999999</v>
      </c>
      <c r="Q344" s="2089"/>
      <c r="R344" s="2089"/>
      <c r="S344" s="2089"/>
      <c r="T344" s="2089">
        <v>1.5</v>
      </c>
      <c r="U344" s="2089"/>
      <c r="V344" s="2089"/>
      <c r="W344" s="2089"/>
      <c r="X344" s="2099"/>
      <c r="Y344" s="2100"/>
      <c r="Z344" s="2100"/>
      <c r="AA344" s="2101"/>
      <c r="AB344" s="2093" t="str">
        <f>IF(AND(X343&gt;=P344,X344&lt;=T344),"YES","NO")</f>
        <v>NO</v>
      </c>
      <c r="AC344" s="2094"/>
      <c r="AD344" s="2095"/>
    </row>
    <row r="345" spans="2:30" ht="15" customHeight="1" x14ac:dyDescent="0.25"/>
    <row r="346" spans="2:30" ht="15" customHeight="1" x14ac:dyDescent="0.25">
      <c r="B346" s="134" t="s">
        <v>547</v>
      </c>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row>
    <row r="347" spans="2:30" ht="15" customHeight="1" thickBot="1" x14ac:dyDescent="0.3"/>
    <row r="348" spans="2:30" s="21" customFormat="1" ht="15" customHeight="1" x14ac:dyDescent="0.25">
      <c r="B348" s="598"/>
      <c r="C348" s="698"/>
      <c r="D348" s="698"/>
      <c r="E348" s="698"/>
      <c r="F348" s="698"/>
      <c r="G348" s="698"/>
      <c r="H348" s="698"/>
      <c r="I348" s="698"/>
      <c r="J348" s="698"/>
      <c r="K348" s="698"/>
      <c r="L348" s="599"/>
      <c r="M348" s="380" t="s">
        <v>552</v>
      </c>
      <c r="N348" s="380"/>
      <c r="O348" s="380"/>
      <c r="P348" s="381"/>
      <c r="Q348" s="379" t="s">
        <v>551</v>
      </c>
      <c r="R348" s="380"/>
      <c r="S348" s="380"/>
      <c r="T348" s="381"/>
      <c r="U348" s="379" t="s">
        <v>559</v>
      </c>
      <c r="V348" s="380"/>
      <c r="W348" s="381"/>
      <c r="X348" s="379" t="s">
        <v>550</v>
      </c>
      <c r="Y348" s="380"/>
      <c r="Z348" s="380"/>
      <c r="AA348" s="437"/>
      <c r="AB348" s="475" t="s">
        <v>548</v>
      </c>
      <c r="AC348" s="380"/>
      <c r="AD348" s="437"/>
    </row>
    <row r="349" spans="2:30" ht="15" customHeight="1" thickBot="1" x14ac:dyDescent="0.3">
      <c r="B349" s="602"/>
      <c r="C349" s="700"/>
      <c r="D349" s="700"/>
      <c r="E349" s="700"/>
      <c r="F349" s="700"/>
      <c r="G349" s="700"/>
      <c r="H349" s="700"/>
      <c r="I349" s="700"/>
      <c r="J349" s="700"/>
      <c r="K349" s="700"/>
      <c r="L349" s="603"/>
      <c r="M349" s="386"/>
      <c r="N349" s="386"/>
      <c r="O349" s="386"/>
      <c r="P349" s="387"/>
      <c r="Q349" s="385"/>
      <c r="R349" s="386"/>
      <c r="S349" s="386"/>
      <c r="T349" s="387"/>
      <c r="U349" s="385"/>
      <c r="V349" s="386"/>
      <c r="W349" s="387"/>
      <c r="X349" s="385"/>
      <c r="Y349" s="386"/>
      <c r="Z349" s="386"/>
      <c r="AA349" s="479"/>
      <c r="AB349" s="478"/>
      <c r="AC349" s="386"/>
      <c r="AD349" s="479"/>
    </row>
    <row r="350" spans="2:30" ht="15" customHeight="1" x14ac:dyDescent="0.25">
      <c r="B350" s="1441" t="s">
        <v>553</v>
      </c>
      <c r="C350" s="1442"/>
      <c r="D350" s="1442"/>
      <c r="E350" s="1442"/>
      <c r="F350" s="1442"/>
      <c r="G350" s="1442"/>
      <c r="H350" s="1442"/>
      <c r="I350" s="1442"/>
      <c r="J350" s="1442"/>
      <c r="K350" s="1442"/>
      <c r="L350" s="1443"/>
      <c r="M350" s="2142">
        <v>250</v>
      </c>
      <c r="N350" s="2142"/>
      <c r="O350" s="2142"/>
      <c r="P350" s="2143"/>
      <c r="Q350" s="2129">
        <f>K214</f>
        <v>0</v>
      </c>
      <c r="R350" s="2130"/>
      <c r="S350" s="2130"/>
      <c r="T350" s="2140"/>
      <c r="U350" s="2134">
        <f>'T4-Units'!R59</f>
        <v>0</v>
      </c>
      <c r="V350" s="2135"/>
      <c r="W350" s="2136"/>
      <c r="X350" s="2129">
        <f>IF(AND(K214&gt;0,AB21&gt;0),K214/AB21,0)</f>
        <v>0</v>
      </c>
      <c r="Y350" s="2130"/>
      <c r="Z350" s="2130"/>
      <c r="AA350" s="2131"/>
      <c r="AB350" s="1578" t="str">
        <f>IF(X350&gt;=M350,"YES","NO")</f>
        <v>NO</v>
      </c>
      <c r="AC350" s="1579"/>
      <c r="AD350" s="1580"/>
    </row>
    <row r="351" spans="2:30" ht="15" customHeight="1" thickBot="1" x14ac:dyDescent="0.3">
      <c r="B351" s="1338"/>
      <c r="C351" s="1339"/>
      <c r="D351" s="1339"/>
      <c r="E351" s="1339"/>
      <c r="F351" s="1339"/>
      <c r="G351" s="1339"/>
      <c r="H351" s="1339"/>
      <c r="I351" s="1339"/>
      <c r="J351" s="1339"/>
      <c r="K351" s="1339"/>
      <c r="L351" s="1445"/>
      <c r="M351" s="2144"/>
      <c r="N351" s="2144"/>
      <c r="O351" s="2144"/>
      <c r="P351" s="2145"/>
      <c r="Q351" s="2115"/>
      <c r="R351" s="2132"/>
      <c r="S351" s="2132"/>
      <c r="T351" s="1766"/>
      <c r="U351" s="2137"/>
      <c r="V351" s="2138"/>
      <c r="W351" s="2139"/>
      <c r="X351" s="2115"/>
      <c r="Y351" s="2132"/>
      <c r="Z351" s="2132"/>
      <c r="AA351" s="2133"/>
      <c r="AB351" s="2383"/>
      <c r="AC351" s="1319"/>
      <c r="AD351" s="2384"/>
    </row>
    <row r="352" spans="2:30" ht="15" customHeight="1" x14ac:dyDescent="0.25"/>
    <row r="353" spans="2:30" ht="15" customHeight="1" x14ac:dyDescent="0.25">
      <c r="B353" s="134" t="s">
        <v>544</v>
      </c>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row>
    <row r="354" spans="2:30" ht="15" customHeight="1" thickBot="1" x14ac:dyDescent="0.3"/>
    <row r="355" spans="2:30" s="21" customFormat="1" ht="15" customHeight="1" x14ac:dyDescent="0.25">
      <c r="B355" s="544"/>
      <c r="C355" s="456"/>
      <c r="D355" s="456"/>
      <c r="E355" s="456"/>
      <c r="F355" s="456"/>
      <c r="G355" s="456"/>
      <c r="H355" s="456"/>
      <c r="I355" s="456"/>
      <c r="J355" s="456"/>
      <c r="K355" s="457"/>
      <c r="L355" s="547" t="s">
        <v>325</v>
      </c>
      <c r="M355" s="430"/>
      <c r="N355" s="430"/>
      <c r="O355" s="430"/>
      <c r="P355" s="430" t="s">
        <v>545</v>
      </c>
      <c r="Q355" s="430"/>
      <c r="R355" s="430"/>
      <c r="S355" s="430"/>
      <c r="T355" s="430" t="s">
        <v>554</v>
      </c>
      <c r="U355" s="430"/>
      <c r="V355" s="430"/>
      <c r="W355" s="430"/>
      <c r="X355" s="430" t="s">
        <v>546</v>
      </c>
      <c r="Y355" s="430"/>
      <c r="Z355" s="430"/>
      <c r="AA355" s="625"/>
      <c r="AB355" s="475" t="s">
        <v>548</v>
      </c>
      <c r="AC355" s="380"/>
      <c r="AD355" s="437"/>
    </row>
    <row r="356" spans="2:30" ht="15" customHeight="1" x14ac:dyDescent="0.25">
      <c r="B356" s="1615"/>
      <c r="C356" s="1613"/>
      <c r="D356" s="1613"/>
      <c r="E356" s="1613"/>
      <c r="F356" s="1613"/>
      <c r="G356" s="1613"/>
      <c r="H356" s="1613"/>
      <c r="I356" s="1613"/>
      <c r="J356" s="1613"/>
      <c r="K356" s="1614"/>
      <c r="L356" s="421"/>
      <c r="M356" s="390"/>
      <c r="N356" s="390"/>
      <c r="O356" s="390"/>
      <c r="P356" s="390"/>
      <c r="Q356" s="390"/>
      <c r="R356" s="390"/>
      <c r="S356" s="390"/>
      <c r="T356" s="390"/>
      <c r="U356" s="390"/>
      <c r="V356" s="390"/>
      <c r="W356" s="390"/>
      <c r="X356" s="390"/>
      <c r="Y356" s="390"/>
      <c r="Z356" s="390"/>
      <c r="AA356" s="1793"/>
      <c r="AB356" s="476"/>
      <c r="AC356" s="383"/>
      <c r="AD356" s="477"/>
    </row>
    <row r="357" spans="2:30" ht="15" customHeight="1" thickBot="1" x14ac:dyDescent="0.3">
      <c r="B357" s="545"/>
      <c r="C357" s="459"/>
      <c r="D357" s="459"/>
      <c r="E357" s="459"/>
      <c r="F357" s="459"/>
      <c r="G357" s="459"/>
      <c r="H357" s="459"/>
      <c r="I357" s="459"/>
      <c r="J357" s="459"/>
      <c r="K357" s="460"/>
      <c r="L357" s="422"/>
      <c r="M357" s="391"/>
      <c r="N357" s="391"/>
      <c r="O357" s="391"/>
      <c r="P357" s="391"/>
      <c r="Q357" s="391"/>
      <c r="R357" s="391"/>
      <c r="S357" s="391"/>
      <c r="T357" s="391"/>
      <c r="U357" s="391"/>
      <c r="V357" s="391"/>
      <c r="W357" s="391"/>
      <c r="X357" s="391"/>
      <c r="Y357" s="391"/>
      <c r="Z357" s="391"/>
      <c r="AA357" s="440"/>
      <c r="AB357" s="478"/>
      <c r="AC357" s="386"/>
      <c r="AD357" s="479"/>
    </row>
    <row r="358" spans="2:30" ht="15" customHeight="1" x14ac:dyDescent="0.25">
      <c r="B358" s="1322" t="s">
        <v>549</v>
      </c>
      <c r="C358" s="1121"/>
      <c r="D358" s="1121"/>
      <c r="E358" s="1121"/>
      <c r="F358" s="1121"/>
      <c r="G358" s="1121"/>
      <c r="H358" s="1121"/>
      <c r="I358" s="1121"/>
      <c r="J358" s="1121"/>
      <c r="K358" s="1323"/>
      <c r="L358" s="2125">
        <v>0.01</v>
      </c>
      <c r="M358" s="2126"/>
      <c r="N358" s="2126"/>
      <c r="O358" s="2126"/>
      <c r="P358" s="2123">
        <f>AB195</f>
        <v>0</v>
      </c>
      <c r="Q358" s="2123"/>
      <c r="R358" s="2123"/>
      <c r="S358" s="2123"/>
      <c r="T358" s="2123">
        <f>AB154</f>
        <v>0</v>
      </c>
      <c r="U358" s="2123"/>
      <c r="V358" s="2123"/>
      <c r="W358" s="2123"/>
      <c r="X358" s="1273">
        <f>AB195-AB154</f>
        <v>0</v>
      </c>
      <c r="Y358" s="1273"/>
      <c r="Z358" s="1273"/>
      <c r="AA358" s="2121"/>
      <c r="AB358" s="1578" t="str">
        <f>IF(X358=L358,"YES","NO")</f>
        <v>NO</v>
      </c>
      <c r="AC358" s="1579"/>
      <c r="AD358" s="1580"/>
    </row>
    <row r="359" spans="2:30" ht="15" customHeight="1" thickBot="1" x14ac:dyDescent="0.3">
      <c r="B359" s="794"/>
      <c r="C359" s="795"/>
      <c r="D359" s="795"/>
      <c r="E359" s="795"/>
      <c r="F359" s="795"/>
      <c r="G359" s="795"/>
      <c r="H359" s="795"/>
      <c r="I359" s="795"/>
      <c r="J359" s="795"/>
      <c r="K359" s="796"/>
      <c r="L359" s="2127"/>
      <c r="M359" s="2128"/>
      <c r="N359" s="2128"/>
      <c r="O359" s="2128"/>
      <c r="P359" s="2124"/>
      <c r="Q359" s="2124"/>
      <c r="R359" s="2124"/>
      <c r="S359" s="2124"/>
      <c r="T359" s="2124"/>
      <c r="U359" s="2124"/>
      <c r="V359" s="2124"/>
      <c r="W359" s="2124"/>
      <c r="X359" s="575"/>
      <c r="Y359" s="575"/>
      <c r="Z359" s="575"/>
      <c r="AA359" s="2122"/>
      <c r="AB359" s="2383"/>
      <c r="AC359" s="1319"/>
      <c r="AD359" s="2384"/>
    </row>
    <row r="360" spans="2:30" ht="15" customHeight="1" x14ac:dyDescent="0.25"/>
    <row r="361" spans="2:30" ht="15" customHeight="1" x14ac:dyDescent="0.25">
      <c r="B361" s="2263" t="s">
        <v>326</v>
      </c>
      <c r="C361" s="2263"/>
      <c r="D361" s="2263"/>
      <c r="E361" s="2263"/>
      <c r="F361" s="2263"/>
      <c r="G361" s="2263"/>
      <c r="H361" s="2263"/>
      <c r="I361" s="2263"/>
      <c r="J361" s="2263"/>
      <c r="K361" s="2263"/>
      <c r="L361" s="2263"/>
      <c r="M361" s="2263"/>
      <c r="N361" s="2263"/>
      <c r="O361" s="2263"/>
      <c r="P361" s="2263"/>
      <c r="Q361" s="2263"/>
      <c r="R361" s="2263"/>
      <c r="S361" s="2263"/>
      <c r="T361" s="2263"/>
      <c r="U361" s="2263"/>
      <c r="V361" s="2263"/>
      <c r="W361" s="2263"/>
      <c r="X361" s="2263"/>
      <c r="Y361" s="2263"/>
      <c r="Z361" s="2263"/>
      <c r="AA361" s="2263"/>
      <c r="AB361" s="2263"/>
      <c r="AC361" s="2263"/>
      <c r="AD361" s="2263"/>
    </row>
    <row r="362" spans="2:30" ht="15" customHeight="1" x14ac:dyDescent="0.25">
      <c r="B362" s="165"/>
      <c r="C362" s="166"/>
      <c r="D362" s="166"/>
      <c r="E362" s="166"/>
      <c r="F362" s="166"/>
      <c r="G362" s="166"/>
      <c r="H362" s="166"/>
      <c r="I362" s="166"/>
      <c r="J362" s="166"/>
      <c r="K362" s="166"/>
      <c r="L362" s="166"/>
      <c r="M362" s="166"/>
      <c r="N362" s="166"/>
      <c r="O362" s="166"/>
      <c r="P362" s="166"/>
      <c r="Q362" s="166"/>
      <c r="R362" s="166"/>
      <c r="S362" s="166"/>
      <c r="T362" s="166"/>
      <c r="U362" s="166"/>
      <c r="V362" s="166"/>
      <c r="W362" s="166"/>
      <c r="X362" s="166"/>
      <c r="Y362" s="166"/>
      <c r="Z362" s="166"/>
      <c r="AA362" s="166"/>
      <c r="AB362" s="166"/>
      <c r="AC362" s="166"/>
      <c r="AD362" s="167"/>
    </row>
    <row r="363" spans="2:30" ht="15" customHeight="1" x14ac:dyDescent="0.25">
      <c r="B363" s="232"/>
      <c r="C363" s="233"/>
      <c r="D363" s="233"/>
      <c r="E363" s="233"/>
      <c r="F363" s="233"/>
      <c r="G363" s="233"/>
      <c r="H363" s="233"/>
      <c r="I363" s="233"/>
      <c r="J363" s="233"/>
      <c r="K363" s="233"/>
      <c r="L363" s="233"/>
      <c r="M363" s="233"/>
      <c r="N363" s="233"/>
      <c r="O363" s="233"/>
      <c r="P363" s="233"/>
      <c r="Q363" s="233"/>
      <c r="R363" s="233"/>
      <c r="S363" s="233"/>
      <c r="T363" s="233"/>
      <c r="U363" s="233"/>
      <c r="V363" s="233"/>
      <c r="W363" s="233"/>
      <c r="X363" s="233"/>
      <c r="Y363" s="233"/>
      <c r="Z363" s="233"/>
      <c r="AA363" s="233"/>
      <c r="AB363" s="233"/>
      <c r="AC363" s="233"/>
      <c r="AD363" s="234"/>
    </row>
    <row r="364" spans="2:30" ht="15" customHeight="1" x14ac:dyDescent="0.25">
      <c r="B364" s="232"/>
      <c r="C364" s="233"/>
      <c r="D364" s="233"/>
      <c r="E364" s="233"/>
      <c r="F364" s="233"/>
      <c r="G364" s="233"/>
      <c r="H364" s="233"/>
      <c r="I364" s="233"/>
      <c r="J364" s="233"/>
      <c r="K364" s="233"/>
      <c r="L364" s="233"/>
      <c r="M364" s="233"/>
      <c r="N364" s="233"/>
      <c r="O364" s="233"/>
      <c r="P364" s="233"/>
      <c r="Q364" s="233"/>
      <c r="R364" s="233"/>
      <c r="S364" s="233"/>
      <c r="T364" s="233"/>
      <c r="U364" s="233"/>
      <c r="V364" s="233"/>
      <c r="W364" s="233"/>
      <c r="X364" s="233"/>
      <c r="Y364" s="233"/>
      <c r="Z364" s="233"/>
      <c r="AA364" s="233"/>
      <c r="AB364" s="233"/>
      <c r="AC364" s="233"/>
      <c r="AD364" s="234"/>
    </row>
    <row r="365" spans="2:30" ht="15" customHeight="1" x14ac:dyDescent="0.25">
      <c r="B365" s="232"/>
      <c r="C365" s="233"/>
      <c r="D365" s="233"/>
      <c r="E365" s="233"/>
      <c r="F365" s="233"/>
      <c r="G365" s="233"/>
      <c r="H365" s="233"/>
      <c r="I365" s="233"/>
      <c r="J365" s="233"/>
      <c r="K365" s="233"/>
      <c r="L365" s="233"/>
      <c r="M365" s="233"/>
      <c r="N365" s="233"/>
      <c r="O365" s="233"/>
      <c r="P365" s="233"/>
      <c r="Q365" s="233"/>
      <c r="R365" s="233"/>
      <c r="S365" s="233"/>
      <c r="T365" s="233"/>
      <c r="U365" s="233"/>
      <c r="V365" s="233"/>
      <c r="W365" s="233"/>
      <c r="X365" s="233"/>
      <c r="Y365" s="233"/>
      <c r="Z365" s="233"/>
      <c r="AA365" s="233"/>
      <c r="AB365" s="233"/>
      <c r="AC365" s="233"/>
      <c r="AD365" s="234"/>
    </row>
    <row r="366" spans="2:30" ht="15" customHeight="1" x14ac:dyDescent="0.25">
      <c r="B366" s="168"/>
      <c r="C366" s="169"/>
      <c r="D366" s="169"/>
      <c r="E366" s="169"/>
      <c r="F366" s="169"/>
      <c r="G366" s="169"/>
      <c r="H366" s="169"/>
      <c r="I366" s="169"/>
      <c r="J366" s="169"/>
      <c r="K366" s="169"/>
      <c r="L366" s="169"/>
      <c r="M366" s="169"/>
      <c r="N366" s="169"/>
      <c r="O366" s="169"/>
      <c r="P366" s="169"/>
      <c r="Q366" s="169"/>
      <c r="R366" s="169"/>
      <c r="S366" s="169"/>
      <c r="T366" s="169"/>
      <c r="U366" s="169"/>
      <c r="V366" s="169"/>
      <c r="W366" s="169"/>
      <c r="X366" s="169"/>
      <c r="Y366" s="169"/>
      <c r="Z366" s="169"/>
      <c r="AA366" s="169"/>
      <c r="AB366" s="169"/>
      <c r="AC366" s="169"/>
      <c r="AD366" s="170"/>
    </row>
    <row r="367" spans="2:30" ht="15" customHeight="1" x14ac:dyDescent="0.25"/>
    <row r="368" spans="2:30" ht="15" customHeight="1" x14ac:dyDescent="0.25">
      <c r="B368" s="2263" t="s">
        <v>327</v>
      </c>
      <c r="C368" s="2263"/>
      <c r="D368" s="2263"/>
      <c r="E368" s="2263"/>
      <c r="F368" s="2263"/>
      <c r="G368" s="2263"/>
      <c r="H368" s="2263"/>
      <c r="I368" s="2263"/>
      <c r="J368" s="2263"/>
      <c r="K368" s="2263"/>
      <c r="L368" s="2263"/>
      <c r="M368" s="2263"/>
      <c r="N368" s="2263"/>
      <c r="O368" s="2263"/>
      <c r="P368" s="2263"/>
      <c r="Q368" s="2263"/>
      <c r="R368" s="2263"/>
      <c r="S368" s="2263"/>
      <c r="T368" s="2263"/>
      <c r="U368" s="2263"/>
      <c r="V368" s="2263"/>
      <c r="W368" s="2263"/>
      <c r="X368" s="2263"/>
      <c r="Y368" s="2263"/>
      <c r="Z368" s="2263"/>
      <c r="AA368" s="2263"/>
      <c r="AB368" s="2263"/>
      <c r="AC368" s="2263"/>
      <c r="AD368" s="2263"/>
    </row>
    <row r="369" spans="2:30" ht="15" customHeight="1" x14ac:dyDescent="0.25">
      <c r="B369" s="165"/>
      <c r="C369" s="166"/>
      <c r="D369" s="166"/>
      <c r="E369" s="166"/>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7"/>
    </row>
    <row r="370" spans="2:30" ht="15" customHeight="1" x14ac:dyDescent="0.25">
      <c r="B370" s="232"/>
      <c r="C370" s="233"/>
      <c r="D370" s="233"/>
      <c r="E370" s="233"/>
      <c r="F370" s="233"/>
      <c r="G370" s="233"/>
      <c r="H370" s="233"/>
      <c r="I370" s="233"/>
      <c r="J370" s="233"/>
      <c r="K370" s="233"/>
      <c r="L370" s="233"/>
      <c r="M370" s="233"/>
      <c r="N370" s="233"/>
      <c r="O370" s="233"/>
      <c r="P370" s="233"/>
      <c r="Q370" s="233"/>
      <c r="R370" s="233"/>
      <c r="S370" s="233"/>
      <c r="T370" s="233"/>
      <c r="U370" s="233"/>
      <c r="V370" s="233"/>
      <c r="W370" s="233"/>
      <c r="X370" s="233"/>
      <c r="Y370" s="233"/>
      <c r="Z370" s="233"/>
      <c r="AA370" s="233"/>
      <c r="AB370" s="233"/>
      <c r="AC370" s="233"/>
      <c r="AD370" s="234"/>
    </row>
    <row r="371" spans="2:30" ht="15" customHeight="1" x14ac:dyDescent="0.25">
      <c r="B371" s="232"/>
      <c r="C371" s="233"/>
      <c r="D371" s="233"/>
      <c r="E371" s="233"/>
      <c r="F371" s="233"/>
      <c r="G371" s="233"/>
      <c r="H371" s="233"/>
      <c r="I371" s="233"/>
      <c r="J371" s="233"/>
      <c r="K371" s="233"/>
      <c r="L371" s="233"/>
      <c r="M371" s="233"/>
      <c r="N371" s="233"/>
      <c r="O371" s="233"/>
      <c r="P371" s="233"/>
      <c r="Q371" s="233"/>
      <c r="R371" s="233"/>
      <c r="S371" s="233"/>
      <c r="T371" s="233"/>
      <c r="U371" s="233"/>
      <c r="V371" s="233"/>
      <c r="W371" s="233"/>
      <c r="X371" s="233"/>
      <c r="Y371" s="233"/>
      <c r="Z371" s="233"/>
      <c r="AA371" s="233"/>
      <c r="AB371" s="233"/>
      <c r="AC371" s="233"/>
      <c r="AD371" s="234"/>
    </row>
    <row r="372" spans="2:30" ht="15" customHeight="1" x14ac:dyDescent="0.25">
      <c r="B372" s="232"/>
      <c r="C372" s="233"/>
      <c r="D372" s="233"/>
      <c r="E372" s="233"/>
      <c r="F372" s="233"/>
      <c r="G372" s="233"/>
      <c r="H372" s="233"/>
      <c r="I372" s="233"/>
      <c r="J372" s="233"/>
      <c r="K372" s="233"/>
      <c r="L372" s="233"/>
      <c r="M372" s="233"/>
      <c r="N372" s="233"/>
      <c r="O372" s="233"/>
      <c r="P372" s="233"/>
      <c r="Q372" s="233"/>
      <c r="R372" s="233"/>
      <c r="S372" s="233"/>
      <c r="T372" s="233"/>
      <c r="U372" s="233"/>
      <c r="V372" s="233"/>
      <c r="W372" s="233"/>
      <c r="X372" s="233"/>
      <c r="Y372" s="233"/>
      <c r="Z372" s="233"/>
      <c r="AA372" s="233"/>
      <c r="AB372" s="233"/>
      <c r="AC372" s="233"/>
      <c r="AD372" s="234"/>
    </row>
    <row r="373" spans="2:30" ht="15" customHeight="1" x14ac:dyDescent="0.25">
      <c r="B373" s="168"/>
      <c r="C373" s="169"/>
      <c r="D373" s="169"/>
      <c r="E373" s="169"/>
      <c r="F373" s="169"/>
      <c r="G373" s="169"/>
      <c r="H373" s="169"/>
      <c r="I373" s="169"/>
      <c r="J373" s="169"/>
      <c r="K373" s="169"/>
      <c r="L373" s="169"/>
      <c r="M373" s="169"/>
      <c r="N373" s="169"/>
      <c r="O373" s="169"/>
      <c r="P373" s="169"/>
      <c r="Q373" s="169"/>
      <c r="R373" s="169"/>
      <c r="S373" s="169"/>
      <c r="T373" s="169"/>
      <c r="U373" s="169"/>
      <c r="V373" s="169"/>
      <c r="W373" s="169"/>
      <c r="X373" s="169"/>
      <c r="Y373" s="169"/>
      <c r="Z373" s="169"/>
      <c r="AA373" s="169"/>
      <c r="AB373" s="169"/>
      <c r="AC373" s="169"/>
      <c r="AD373" s="170"/>
    </row>
    <row r="374" spans="2:30" ht="15" customHeight="1" x14ac:dyDescent="0.25"/>
    <row r="375" spans="2:30" ht="15" customHeight="1" x14ac:dyDescent="0.25">
      <c r="B375" s="2263" t="s">
        <v>328</v>
      </c>
      <c r="C375" s="2263"/>
      <c r="D375" s="2263"/>
      <c r="E375" s="2263"/>
      <c r="F375" s="2263"/>
      <c r="G375" s="2263"/>
      <c r="H375" s="2263"/>
      <c r="I375" s="2263"/>
      <c r="J375" s="2263"/>
      <c r="K375" s="2263"/>
      <c r="L375" s="2263"/>
      <c r="M375" s="2263"/>
      <c r="N375" s="2263"/>
      <c r="O375" s="2263"/>
      <c r="P375" s="2263"/>
      <c r="Q375" s="2263"/>
      <c r="R375" s="2263"/>
      <c r="S375" s="2263"/>
      <c r="T375" s="2263"/>
      <c r="U375" s="2263"/>
      <c r="V375" s="2263"/>
      <c r="W375" s="2263"/>
      <c r="X375" s="2263"/>
      <c r="Y375" s="2263"/>
      <c r="Z375" s="2263"/>
      <c r="AA375" s="2263"/>
      <c r="AB375" s="2263"/>
      <c r="AC375" s="2263"/>
      <c r="AD375" s="2263"/>
    </row>
    <row r="376" spans="2:30" ht="15" customHeight="1" x14ac:dyDescent="0.25">
      <c r="B376" s="165"/>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7"/>
    </row>
    <row r="377" spans="2:30" ht="15" customHeight="1" x14ac:dyDescent="0.25">
      <c r="B377" s="232"/>
      <c r="C377" s="233"/>
      <c r="D377" s="233"/>
      <c r="E377" s="233"/>
      <c r="F377" s="233"/>
      <c r="G377" s="233"/>
      <c r="H377" s="233"/>
      <c r="I377" s="233"/>
      <c r="J377" s="233"/>
      <c r="K377" s="233"/>
      <c r="L377" s="233"/>
      <c r="M377" s="233"/>
      <c r="N377" s="233"/>
      <c r="O377" s="233"/>
      <c r="P377" s="233"/>
      <c r="Q377" s="233"/>
      <c r="R377" s="233"/>
      <c r="S377" s="233"/>
      <c r="T377" s="233"/>
      <c r="U377" s="233"/>
      <c r="V377" s="233"/>
      <c r="W377" s="233"/>
      <c r="X377" s="233"/>
      <c r="Y377" s="233"/>
      <c r="Z377" s="233"/>
      <c r="AA377" s="233"/>
      <c r="AB377" s="233"/>
      <c r="AC377" s="233"/>
      <c r="AD377" s="234"/>
    </row>
    <row r="378" spans="2:30" ht="15" customHeight="1" x14ac:dyDescent="0.25">
      <c r="B378" s="232"/>
      <c r="C378" s="233"/>
      <c r="D378" s="233"/>
      <c r="E378" s="233"/>
      <c r="F378" s="233"/>
      <c r="G378" s="233"/>
      <c r="H378" s="233"/>
      <c r="I378" s="233"/>
      <c r="J378" s="233"/>
      <c r="K378" s="233"/>
      <c r="L378" s="233"/>
      <c r="M378" s="233"/>
      <c r="N378" s="233"/>
      <c r="O378" s="233"/>
      <c r="P378" s="233"/>
      <c r="Q378" s="233"/>
      <c r="R378" s="233"/>
      <c r="S378" s="233"/>
      <c r="T378" s="233"/>
      <c r="U378" s="233"/>
      <c r="V378" s="233"/>
      <c r="W378" s="233"/>
      <c r="X378" s="233"/>
      <c r="Y378" s="233"/>
      <c r="Z378" s="233"/>
      <c r="AA378" s="233"/>
      <c r="AB378" s="233"/>
      <c r="AC378" s="233"/>
      <c r="AD378" s="234"/>
    </row>
    <row r="379" spans="2:30" ht="15" customHeight="1" x14ac:dyDescent="0.25">
      <c r="B379" s="232"/>
      <c r="C379" s="233"/>
      <c r="D379" s="233"/>
      <c r="E379" s="233"/>
      <c r="F379" s="233"/>
      <c r="G379" s="233"/>
      <c r="H379" s="233"/>
      <c r="I379" s="233"/>
      <c r="J379" s="233"/>
      <c r="K379" s="233"/>
      <c r="L379" s="233"/>
      <c r="M379" s="233"/>
      <c r="N379" s="233"/>
      <c r="O379" s="233"/>
      <c r="P379" s="233"/>
      <c r="Q379" s="233"/>
      <c r="R379" s="233"/>
      <c r="S379" s="233"/>
      <c r="T379" s="233"/>
      <c r="U379" s="233"/>
      <c r="V379" s="233"/>
      <c r="W379" s="233"/>
      <c r="X379" s="233"/>
      <c r="Y379" s="233"/>
      <c r="Z379" s="233"/>
      <c r="AA379" s="233"/>
      <c r="AB379" s="233"/>
      <c r="AC379" s="233"/>
      <c r="AD379" s="234"/>
    </row>
    <row r="380" spans="2:30" ht="15" customHeight="1" x14ac:dyDescent="0.25">
      <c r="B380" s="168"/>
      <c r="C380" s="169"/>
      <c r="D380" s="169"/>
      <c r="E380" s="169"/>
      <c r="F380" s="169"/>
      <c r="G380" s="169"/>
      <c r="H380" s="169"/>
      <c r="I380" s="169"/>
      <c r="J380" s="169"/>
      <c r="K380" s="169"/>
      <c r="L380" s="169"/>
      <c r="M380" s="169"/>
      <c r="N380" s="169"/>
      <c r="O380" s="169"/>
      <c r="P380" s="169"/>
      <c r="Q380" s="169"/>
      <c r="R380" s="169"/>
      <c r="S380" s="169"/>
      <c r="T380" s="169"/>
      <c r="U380" s="169"/>
      <c r="V380" s="169"/>
      <c r="W380" s="169"/>
      <c r="X380" s="169"/>
      <c r="Y380" s="169"/>
      <c r="Z380" s="169"/>
      <c r="AA380" s="169"/>
      <c r="AB380" s="169"/>
      <c r="AC380" s="169"/>
      <c r="AD380" s="170"/>
    </row>
    <row r="381" spans="2:30" ht="15" customHeight="1" x14ac:dyDescent="0.25"/>
    <row r="382" spans="2:30" ht="15" customHeight="1" x14ac:dyDescent="0.25">
      <c r="B382" s="171"/>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row>
    <row r="383" spans="2:30" ht="15" customHeight="1" x14ac:dyDescent="0.25"/>
    <row r="384" spans="2:30"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customHeight="1" x14ac:dyDescent="0.25"/>
  </sheetData>
  <sheetProtection algorithmName="SHA-512" hashValue="fazwuPfHlbdjB5RArBH/9Z1Q/8cAvVxYPneyVLw5wKFudxgmj1R3cWrOekSsvuTqXtXOmf454dBCBZ3tXImJkg==" saltValue="2LlFf9LgfVnTxuczNJvsPw==" spinCount="100000" sheet="1" selectLockedCells="1"/>
  <mergeCells count="1173">
    <mergeCell ref="O224:R224"/>
    <mergeCell ref="S224:V224"/>
    <mergeCell ref="W224:Z224"/>
    <mergeCell ref="AA224:AD224"/>
    <mergeCell ref="B239:J239"/>
    <mergeCell ref="K239:N239"/>
    <mergeCell ref="O239:R239"/>
    <mergeCell ref="S239:V239"/>
    <mergeCell ref="W239:Z239"/>
    <mergeCell ref="AA239:AD239"/>
    <mergeCell ref="B376:AD380"/>
    <mergeCell ref="B369:AD373"/>
    <mergeCell ref="B362:AD366"/>
    <mergeCell ref="B361:AD361"/>
    <mergeCell ref="B353:AD353"/>
    <mergeCell ref="AB350:AD351"/>
    <mergeCell ref="AB348:AD349"/>
    <mergeCell ref="AB309:AD309"/>
    <mergeCell ref="AA246:AD246"/>
    <mergeCell ref="AA243:AD243"/>
    <mergeCell ref="AA242:AD242"/>
    <mergeCell ref="AA241:AD241"/>
    <mergeCell ref="AA240:AD240"/>
    <mergeCell ref="AA238:AD238"/>
    <mergeCell ref="AA237:AD237"/>
    <mergeCell ref="AA236:AD236"/>
    <mergeCell ref="AA235:AD235"/>
    <mergeCell ref="AA234:AD234"/>
    <mergeCell ref="AA232:AD232"/>
    <mergeCell ref="AA231:AD231"/>
    <mergeCell ref="AA230:AD230"/>
    <mergeCell ref="AA229:AD229"/>
    <mergeCell ref="AA228:AD228"/>
    <mergeCell ref="AA227:AD227"/>
    <mergeCell ref="B224:J224"/>
    <mergeCell ref="K224:N224"/>
    <mergeCell ref="AB8:AD8"/>
    <mergeCell ref="X8:AA8"/>
    <mergeCell ref="I26:K28"/>
    <mergeCell ref="I29:K29"/>
    <mergeCell ref="AB34:AD34"/>
    <mergeCell ref="B33:AA34"/>
    <mergeCell ref="B31:AD31"/>
    <mergeCell ref="O29:R29"/>
    <mergeCell ref="L26:N28"/>
    <mergeCell ref="L29:N29"/>
    <mergeCell ref="AB29:AD29"/>
    <mergeCell ref="S29:V29"/>
    <mergeCell ref="T8:W8"/>
    <mergeCell ref="P8:S8"/>
    <mergeCell ref="L8:O8"/>
    <mergeCell ref="B9:D10"/>
    <mergeCell ref="L9:O9"/>
    <mergeCell ref="H8:K8"/>
    <mergeCell ref="B8:G8"/>
    <mergeCell ref="P10:S10"/>
    <mergeCell ref="T10:W10"/>
    <mergeCell ref="X10:AA10"/>
    <mergeCell ref="L11:O11"/>
    <mergeCell ref="P11:S11"/>
    <mergeCell ref="L13:O13"/>
    <mergeCell ref="B11:D12"/>
    <mergeCell ref="AB9:AD9"/>
    <mergeCell ref="AB10:AD10"/>
    <mergeCell ref="B368:AD368"/>
    <mergeCell ref="B375:AD375"/>
    <mergeCell ref="B382:AD382"/>
    <mergeCell ref="B317:AD317"/>
    <mergeCell ref="B325:AD325"/>
    <mergeCell ref="B311:AD311"/>
    <mergeCell ref="AB296:AD296"/>
    <mergeCell ref="B321:K321"/>
    <mergeCell ref="B322:K322"/>
    <mergeCell ref="B323:K323"/>
    <mergeCell ref="L321:O321"/>
    <mergeCell ref="L322:O322"/>
    <mergeCell ref="L323:O323"/>
    <mergeCell ref="P321:S321"/>
    <mergeCell ref="T321:W321"/>
    <mergeCell ref="T327:W329"/>
    <mergeCell ref="L330:O331"/>
    <mergeCell ref="AB327:AD329"/>
    <mergeCell ref="AB330:AD331"/>
    <mergeCell ref="B327:K329"/>
    <mergeCell ref="B330:K331"/>
    <mergeCell ref="B339:AD339"/>
    <mergeCell ref="AB341:AD342"/>
    <mergeCell ref="X341:AA342"/>
    <mergeCell ref="B343:O343"/>
    <mergeCell ref="B344:O344"/>
    <mergeCell ref="P343:S343"/>
    <mergeCell ref="P344:S344"/>
    <mergeCell ref="AB355:AD357"/>
    <mergeCell ref="AB358:AD359"/>
    <mergeCell ref="X355:AA357"/>
    <mergeCell ref="B299:AD299"/>
    <mergeCell ref="D174:I174"/>
    <mergeCell ref="B2:AD2"/>
    <mergeCell ref="B4:AD4"/>
    <mergeCell ref="E19:G19"/>
    <mergeCell ref="E20:G20"/>
    <mergeCell ref="E21:G21"/>
    <mergeCell ref="E22:G22"/>
    <mergeCell ref="H9:K9"/>
    <mergeCell ref="H10:K10"/>
    <mergeCell ref="H11:K11"/>
    <mergeCell ref="H12:K12"/>
    <mergeCell ref="H13:K13"/>
    <mergeCell ref="B21:D22"/>
    <mergeCell ref="E9:G9"/>
    <mergeCell ref="E10:G10"/>
    <mergeCell ref="E11:G11"/>
    <mergeCell ref="E12:G12"/>
    <mergeCell ref="E13:G13"/>
    <mergeCell ref="E14:G14"/>
    <mergeCell ref="E15:G15"/>
    <mergeCell ref="E16:G16"/>
    <mergeCell ref="P18:S18"/>
    <mergeCell ref="T18:W18"/>
    <mergeCell ref="H19:K19"/>
    <mergeCell ref="B62:F62"/>
    <mergeCell ref="G62:L62"/>
    <mergeCell ref="B174:C174"/>
    <mergeCell ref="P14:S14"/>
    <mergeCell ref="T14:W14"/>
    <mergeCell ref="B13:D14"/>
    <mergeCell ref="B15:D16"/>
    <mergeCell ref="B36:AD36"/>
    <mergeCell ref="B187:C187"/>
    <mergeCell ref="T20:W20"/>
    <mergeCell ref="T11:W11"/>
    <mergeCell ref="X17:AA17"/>
    <mergeCell ref="E18:G18"/>
    <mergeCell ref="B6:AD6"/>
    <mergeCell ref="X11:AA11"/>
    <mergeCell ref="AB11:AD11"/>
    <mergeCell ref="H20:K20"/>
    <mergeCell ref="X13:AA13"/>
    <mergeCell ref="X14:AA14"/>
    <mergeCell ref="D187:I187"/>
    <mergeCell ref="S26:V28"/>
    <mergeCell ref="H21:K21"/>
    <mergeCell ref="H22:K22"/>
    <mergeCell ref="B54:AD54"/>
    <mergeCell ref="AB58:AD58"/>
    <mergeCell ref="Y58:AA58"/>
    <mergeCell ref="V58:X58"/>
    <mergeCell ref="S58:U58"/>
    <mergeCell ref="K44:N44"/>
    <mergeCell ref="K45:N45"/>
    <mergeCell ref="H14:K14"/>
    <mergeCell ref="H15:K15"/>
    <mergeCell ref="H16:K16"/>
    <mergeCell ref="P15:S15"/>
    <mergeCell ref="T15:W15"/>
    <mergeCell ref="L16:O16"/>
    <mergeCell ref="P16:S16"/>
    <mergeCell ref="T16:W16"/>
    <mergeCell ref="H18:K18"/>
    <mergeCell ref="L18:O18"/>
    <mergeCell ref="X38:AD38"/>
    <mergeCell ref="B38:W38"/>
    <mergeCell ref="B40:AD40"/>
    <mergeCell ref="B42:F42"/>
    <mergeCell ref="G42:J42"/>
    <mergeCell ref="K42:N42"/>
    <mergeCell ref="S59:U59"/>
    <mergeCell ref="V59:X59"/>
    <mergeCell ref="Y59:AA59"/>
    <mergeCell ref="AB59:AD59"/>
    <mergeCell ref="AB15:AD15"/>
    <mergeCell ref="AB16:AD16"/>
    <mergeCell ref="AB19:AD19"/>
    <mergeCell ref="AB20:AD20"/>
    <mergeCell ref="B43:F43"/>
    <mergeCell ref="B44:F44"/>
    <mergeCell ref="B45:F45"/>
    <mergeCell ref="B47:AD52"/>
    <mergeCell ref="G43:J43"/>
    <mergeCell ref="G44:J44"/>
    <mergeCell ref="G45:J45"/>
    <mergeCell ref="K43:N43"/>
    <mergeCell ref="X20:AA20"/>
    <mergeCell ref="B17:D18"/>
    <mergeCell ref="E17:G17"/>
    <mergeCell ref="L21:O21"/>
    <mergeCell ref="P21:S21"/>
    <mergeCell ref="T21:W21"/>
    <mergeCell ref="X21:AA21"/>
    <mergeCell ref="L22:O22"/>
    <mergeCell ref="P22:S22"/>
    <mergeCell ref="T22:W22"/>
    <mergeCell ref="X22:AA22"/>
    <mergeCell ref="L19:O19"/>
    <mergeCell ref="P19:S19"/>
    <mergeCell ref="T19:W19"/>
    <mergeCell ref="X18:AA18"/>
    <mergeCell ref="AB18:AD18"/>
    <mergeCell ref="AB17:AD17"/>
    <mergeCell ref="X16:AA16"/>
    <mergeCell ref="X12:AA12"/>
    <mergeCell ref="X19:AA19"/>
    <mergeCell ref="L20:O20"/>
    <mergeCell ref="P13:S13"/>
    <mergeCell ref="T13:W13"/>
    <mergeCell ref="L14:O14"/>
    <mergeCell ref="L17:O17"/>
    <mergeCell ref="P17:S17"/>
    <mergeCell ref="T17:W17"/>
    <mergeCell ref="AB12:AD12"/>
    <mergeCell ref="AB13:AD13"/>
    <mergeCell ref="AB14:AD14"/>
    <mergeCell ref="B56:F57"/>
    <mergeCell ref="P57:R57"/>
    <mergeCell ref="S57:U57"/>
    <mergeCell ref="V57:X57"/>
    <mergeCell ref="B58:F58"/>
    <mergeCell ref="B59:F59"/>
    <mergeCell ref="B60:F60"/>
    <mergeCell ref="B61:F61"/>
    <mergeCell ref="S61:U61"/>
    <mergeCell ref="V61:X61"/>
    <mergeCell ref="P64:R64"/>
    <mergeCell ref="L15:O15"/>
    <mergeCell ref="B19:D20"/>
    <mergeCell ref="X15:AA15"/>
    <mergeCell ref="O26:R28"/>
    <mergeCell ref="B24:AD24"/>
    <mergeCell ref="AB21:AD21"/>
    <mergeCell ref="AB22:AD22"/>
    <mergeCell ref="AB26:AD28"/>
    <mergeCell ref="H17:K17"/>
    <mergeCell ref="M62:O62"/>
    <mergeCell ref="P62:R62"/>
    <mergeCell ref="S62:U62"/>
    <mergeCell ref="V62:X62"/>
    <mergeCell ref="Y62:AA62"/>
    <mergeCell ref="AB62:AD62"/>
    <mergeCell ref="B63:F63"/>
    <mergeCell ref="B64:F64"/>
    <mergeCell ref="G64:L64"/>
    <mergeCell ref="P58:R58"/>
    <mergeCell ref="M58:O58"/>
    <mergeCell ref="G58:L58"/>
    <mergeCell ref="B65:F65"/>
    <mergeCell ref="AB65:AD65"/>
    <mergeCell ref="G65:L65"/>
    <mergeCell ref="M65:O65"/>
    <mergeCell ref="P65:R65"/>
    <mergeCell ref="AB64:AD64"/>
    <mergeCell ref="M63:O63"/>
    <mergeCell ref="P63:R63"/>
    <mergeCell ref="S63:U63"/>
    <mergeCell ref="V63:X63"/>
    <mergeCell ref="Y63:AA63"/>
    <mergeCell ref="AB63:AD63"/>
    <mergeCell ref="P20:S20"/>
    <mergeCell ref="P9:S9"/>
    <mergeCell ref="T9:W9"/>
    <mergeCell ref="L12:O12"/>
    <mergeCell ref="P12:S12"/>
    <mergeCell ref="T12:W12"/>
    <mergeCell ref="X9:AA9"/>
    <mergeCell ref="L10:O10"/>
    <mergeCell ref="Y57:AA57"/>
    <mergeCell ref="AB57:AD57"/>
    <mergeCell ref="P56:AD56"/>
    <mergeCell ref="M56:O57"/>
    <mergeCell ref="G56:L57"/>
    <mergeCell ref="G60:L60"/>
    <mergeCell ref="M60:O60"/>
    <mergeCell ref="P60:R60"/>
    <mergeCell ref="S60:U60"/>
    <mergeCell ref="V60:X60"/>
    <mergeCell ref="Y61:AA61"/>
    <mergeCell ref="AB61:AD61"/>
    <mergeCell ref="G59:L59"/>
    <mergeCell ref="M59:O59"/>
    <mergeCell ref="P59:R59"/>
    <mergeCell ref="G63:L63"/>
    <mergeCell ref="S65:U65"/>
    <mergeCell ref="V65:X65"/>
    <mergeCell ref="Y65:AA65"/>
    <mergeCell ref="M64:O64"/>
    <mergeCell ref="AB60:AD60"/>
    <mergeCell ref="G61:L61"/>
    <mergeCell ref="M61:O61"/>
    <mergeCell ref="P61:R61"/>
    <mergeCell ref="S64:U64"/>
    <mergeCell ref="V64:X64"/>
    <mergeCell ref="Y64:AA64"/>
    <mergeCell ref="Y60:AA60"/>
    <mergeCell ref="V79:X79"/>
    <mergeCell ref="Y79:AA79"/>
    <mergeCell ref="AB79:AD79"/>
    <mergeCell ref="S80:U80"/>
    <mergeCell ref="V80:X80"/>
    <mergeCell ref="Y80:AA80"/>
    <mergeCell ref="AB80:AD80"/>
    <mergeCell ref="B80:O80"/>
    <mergeCell ref="U70:AA70"/>
    <mergeCell ref="AB70:AD70"/>
    <mergeCell ref="B70:T71"/>
    <mergeCell ref="B73:AD73"/>
    <mergeCell ref="P66:R66"/>
    <mergeCell ref="S66:U66"/>
    <mergeCell ref="V66:X66"/>
    <mergeCell ref="Y66:AA66"/>
    <mergeCell ref="AB66:AD66"/>
    <mergeCell ref="B66:O66"/>
    <mergeCell ref="L68:AD68"/>
    <mergeCell ref="B68:K68"/>
    <mergeCell ref="B81:O81"/>
    <mergeCell ref="P79:R79"/>
    <mergeCell ref="P80:R80"/>
    <mergeCell ref="P81:R81"/>
    <mergeCell ref="S79:U79"/>
    <mergeCell ref="S81:U81"/>
    <mergeCell ref="B75:AD76"/>
    <mergeCell ref="P78:R78"/>
    <mergeCell ref="S78:U78"/>
    <mergeCell ref="V78:X78"/>
    <mergeCell ref="Y78:AA78"/>
    <mergeCell ref="AB78:AD78"/>
    <mergeCell ref="B78:O78"/>
    <mergeCell ref="B79:O79"/>
    <mergeCell ref="B84:O84"/>
    <mergeCell ref="P84:R84"/>
    <mergeCell ref="S84:U84"/>
    <mergeCell ref="V84:X84"/>
    <mergeCell ref="Y84:AA84"/>
    <mergeCell ref="AB84:AD84"/>
    <mergeCell ref="B83:O83"/>
    <mergeCell ref="P83:R83"/>
    <mergeCell ref="S83:U83"/>
    <mergeCell ref="V83:X83"/>
    <mergeCell ref="Y83:AA83"/>
    <mergeCell ref="AB83:AD83"/>
    <mergeCell ref="V81:X81"/>
    <mergeCell ref="Y81:AA81"/>
    <mergeCell ref="AB81:AD81"/>
    <mergeCell ref="P82:R82"/>
    <mergeCell ref="S82:U82"/>
    <mergeCell ref="V82:X82"/>
    <mergeCell ref="Y82:AA82"/>
    <mergeCell ref="AB82:AD82"/>
    <mergeCell ref="B82:O82"/>
    <mergeCell ref="B95:AD95"/>
    <mergeCell ref="AB92:AD92"/>
    <mergeCell ref="B93:O93"/>
    <mergeCell ref="P93:R93"/>
    <mergeCell ref="S93:U93"/>
    <mergeCell ref="V93:X93"/>
    <mergeCell ref="AB86:AD86"/>
    <mergeCell ref="B87:O87"/>
    <mergeCell ref="P87:R87"/>
    <mergeCell ref="S87:U87"/>
    <mergeCell ref="V87:X87"/>
    <mergeCell ref="Y87:AA87"/>
    <mergeCell ref="AB87:AD87"/>
    <mergeCell ref="P85:R85"/>
    <mergeCell ref="S85:U85"/>
    <mergeCell ref="V85:X85"/>
    <mergeCell ref="Y85:AA85"/>
    <mergeCell ref="AB85:AD85"/>
    <mergeCell ref="B86:O86"/>
    <mergeCell ref="P86:R86"/>
    <mergeCell ref="S86:U86"/>
    <mergeCell ref="V86:X86"/>
    <mergeCell ref="Y86:AA86"/>
    <mergeCell ref="AB89:AD89"/>
    <mergeCell ref="B90:O90"/>
    <mergeCell ref="P90:R90"/>
    <mergeCell ref="S90:U90"/>
    <mergeCell ref="V90:X90"/>
    <mergeCell ref="Y90:AA90"/>
    <mergeCell ref="B85:O85"/>
    <mergeCell ref="B88:O88"/>
    <mergeCell ref="B91:O91"/>
    <mergeCell ref="AB90:AD90"/>
    <mergeCell ref="P88:R88"/>
    <mergeCell ref="S88:U88"/>
    <mergeCell ref="V88:X88"/>
    <mergeCell ref="Y88:AA88"/>
    <mergeCell ref="AB88:AD88"/>
    <mergeCell ref="B89:O89"/>
    <mergeCell ref="P89:R89"/>
    <mergeCell ref="S89:U89"/>
    <mergeCell ref="V89:X89"/>
    <mergeCell ref="Y89:AA89"/>
    <mergeCell ref="Y93:AA93"/>
    <mergeCell ref="AB93:AD93"/>
    <mergeCell ref="P91:R91"/>
    <mergeCell ref="S91:U91"/>
    <mergeCell ref="V91:X91"/>
    <mergeCell ref="Y91:AA91"/>
    <mergeCell ref="AB91:AD91"/>
    <mergeCell ref="B92:O92"/>
    <mergeCell ref="P92:R92"/>
    <mergeCell ref="S92:U92"/>
    <mergeCell ref="V92:X92"/>
    <mergeCell ref="Y92:AA92"/>
    <mergeCell ref="H129:J129"/>
    <mergeCell ref="H130:J130"/>
    <mergeCell ref="H131:J131"/>
    <mergeCell ref="H132:J132"/>
    <mergeCell ref="H135:J135"/>
    <mergeCell ref="H136:J136"/>
    <mergeCell ref="H133:J133"/>
    <mergeCell ref="H121:J121"/>
    <mergeCell ref="H122:J122"/>
    <mergeCell ref="H111:J111"/>
    <mergeCell ref="H116:J116"/>
    <mergeCell ref="H117:J117"/>
    <mergeCell ref="H118:J118"/>
    <mergeCell ref="H112:J112"/>
    <mergeCell ref="H101:J101"/>
    <mergeCell ref="K125:N125"/>
    <mergeCell ref="K128:N128"/>
    <mergeCell ref="K129:N129"/>
    <mergeCell ref="K130:N130"/>
    <mergeCell ref="K131:N131"/>
    <mergeCell ref="H108:J108"/>
    <mergeCell ref="K115:N115"/>
    <mergeCell ref="H123:J123"/>
    <mergeCell ref="H124:J124"/>
    <mergeCell ref="H125:J125"/>
    <mergeCell ref="B120:AD120"/>
    <mergeCell ref="B121:D121"/>
    <mergeCell ref="B122:D122"/>
    <mergeCell ref="B123:D123"/>
    <mergeCell ref="B110:D110"/>
    <mergeCell ref="B111:D111"/>
    <mergeCell ref="S128:V132"/>
    <mergeCell ref="O102:R102"/>
    <mergeCell ref="O103:R103"/>
    <mergeCell ref="AA101:AD101"/>
    <mergeCell ref="AA102:AD102"/>
    <mergeCell ref="AA103:AD103"/>
    <mergeCell ref="AA104:AD104"/>
    <mergeCell ref="K104:N104"/>
    <mergeCell ref="K107:N107"/>
    <mergeCell ref="W111:Z111"/>
    <mergeCell ref="W100:Z100"/>
    <mergeCell ref="W101:Z101"/>
    <mergeCell ref="W102:Z102"/>
    <mergeCell ref="W103:Z103"/>
    <mergeCell ref="E110:G110"/>
    <mergeCell ref="E111:G111"/>
    <mergeCell ref="E107:G107"/>
    <mergeCell ref="E108:G108"/>
    <mergeCell ref="E109:G109"/>
    <mergeCell ref="K108:N108"/>
    <mergeCell ref="K109:N109"/>
    <mergeCell ref="O111:R111"/>
    <mergeCell ref="AA131:AD131"/>
    <mergeCell ref="H128:J128"/>
    <mergeCell ref="H126:J126"/>
    <mergeCell ref="H119:J119"/>
    <mergeCell ref="AA100:AD100"/>
    <mergeCell ref="AA97:AD98"/>
    <mergeCell ref="W97:Z98"/>
    <mergeCell ref="W104:Z104"/>
    <mergeCell ref="W105:Z105"/>
    <mergeCell ref="S119:V119"/>
    <mergeCell ref="W119:Z119"/>
    <mergeCell ref="AA119:AD119"/>
    <mergeCell ref="S121:V125"/>
    <mergeCell ref="W121:Z121"/>
    <mergeCell ref="AA121:AD121"/>
    <mergeCell ref="W122:Z122"/>
    <mergeCell ref="AA122:AD122"/>
    <mergeCell ref="W123:Z123"/>
    <mergeCell ref="AA123:AD123"/>
    <mergeCell ref="W116:Z116"/>
    <mergeCell ref="AA116:AD116"/>
    <mergeCell ref="W117:Z117"/>
    <mergeCell ref="B99:AD99"/>
    <mergeCell ref="O97:R98"/>
    <mergeCell ref="B97:D98"/>
    <mergeCell ref="E97:G98"/>
    <mergeCell ref="B100:D100"/>
    <mergeCell ref="B101:D101"/>
    <mergeCell ref="B102:D102"/>
    <mergeCell ref="B103:D103"/>
    <mergeCell ref="B104:D104"/>
    <mergeCell ref="E100:G100"/>
    <mergeCell ref="O112:R112"/>
    <mergeCell ref="AA105:AD105"/>
    <mergeCell ref="K112:N112"/>
    <mergeCell ref="H109:J109"/>
    <mergeCell ref="H110:J110"/>
    <mergeCell ref="K97:N98"/>
    <mergeCell ref="K100:N100"/>
    <mergeCell ref="K101:N101"/>
    <mergeCell ref="K102:N102"/>
    <mergeCell ref="K103:N103"/>
    <mergeCell ref="H102:J102"/>
    <mergeCell ref="H103:J103"/>
    <mergeCell ref="H104:J104"/>
    <mergeCell ref="H97:J98"/>
    <mergeCell ref="H107:J107"/>
    <mergeCell ref="E105:G105"/>
    <mergeCell ref="B105:D105"/>
    <mergeCell ref="S97:V98"/>
    <mergeCell ref="H105:J105"/>
    <mergeCell ref="K105:N105"/>
    <mergeCell ref="O105:R105"/>
    <mergeCell ref="O107:R107"/>
    <mergeCell ref="E101:G101"/>
    <mergeCell ref="E102:G102"/>
    <mergeCell ref="E103:G103"/>
    <mergeCell ref="E104:G104"/>
    <mergeCell ref="S105:V105"/>
    <mergeCell ref="S100:V104"/>
    <mergeCell ref="S107:V111"/>
    <mergeCell ref="H100:J100"/>
    <mergeCell ref="O100:R100"/>
    <mergeCell ref="O101:R101"/>
    <mergeCell ref="O122:R122"/>
    <mergeCell ref="O119:R119"/>
    <mergeCell ref="O104:R104"/>
    <mergeCell ref="K110:N110"/>
    <mergeCell ref="K111:N111"/>
    <mergeCell ref="K114:N114"/>
    <mergeCell ref="W107:Z107"/>
    <mergeCell ref="AA107:AD107"/>
    <mergeCell ref="W108:Z108"/>
    <mergeCell ref="AA108:AD108"/>
    <mergeCell ref="S112:V112"/>
    <mergeCell ref="S114:V118"/>
    <mergeCell ref="W114:Z114"/>
    <mergeCell ref="AA114:AD114"/>
    <mergeCell ref="W115:Z115"/>
    <mergeCell ref="AA115:AD115"/>
    <mergeCell ref="AA112:AD112"/>
    <mergeCell ref="W109:Z109"/>
    <mergeCell ref="W110:Z110"/>
    <mergeCell ref="O110:R110"/>
    <mergeCell ref="AA111:AD111"/>
    <mergeCell ref="W112:Z112"/>
    <mergeCell ref="B106:AD106"/>
    <mergeCell ref="B107:D107"/>
    <mergeCell ref="B108:D108"/>
    <mergeCell ref="B109:D109"/>
    <mergeCell ref="AA109:AD109"/>
    <mergeCell ref="O109:R109"/>
    <mergeCell ref="AA110:AD110"/>
    <mergeCell ref="O108:R108"/>
    <mergeCell ref="H114:J114"/>
    <mergeCell ref="H115:J115"/>
    <mergeCell ref="E125:G125"/>
    <mergeCell ref="B112:D112"/>
    <mergeCell ref="E112:G112"/>
    <mergeCell ref="B113:AD113"/>
    <mergeCell ref="B114:D114"/>
    <mergeCell ref="B115:D115"/>
    <mergeCell ref="E139:G139"/>
    <mergeCell ref="K126:N126"/>
    <mergeCell ref="K116:N116"/>
    <mergeCell ref="K117:N117"/>
    <mergeCell ref="O131:R131"/>
    <mergeCell ref="O132:R132"/>
    <mergeCell ref="O135:R135"/>
    <mergeCell ref="O136:R136"/>
    <mergeCell ref="O137:R137"/>
    <mergeCell ref="O133:R133"/>
    <mergeCell ref="O123:R123"/>
    <mergeCell ref="O124:R124"/>
    <mergeCell ref="O125:R125"/>
    <mergeCell ref="K132:N132"/>
    <mergeCell ref="K124:N124"/>
    <mergeCell ref="B127:AD127"/>
    <mergeCell ref="B128:D128"/>
    <mergeCell ref="O128:R128"/>
    <mergeCell ref="O129:R129"/>
    <mergeCell ref="O130:R130"/>
    <mergeCell ref="O126:R126"/>
    <mergeCell ref="O115:R115"/>
    <mergeCell ref="O116:R116"/>
    <mergeCell ref="O117:R117"/>
    <mergeCell ref="O118:R118"/>
    <mergeCell ref="O121:R121"/>
    <mergeCell ref="H140:J140"/>
    <mergeCell ref="K140:N140"/>
    <mergeCell ref="O140:R140"/>
    <mergeCell ref="AA137:AD137"/>
    <mergeCell ref="W138:Z138"/>
    <mergeCell ref="AA138:AD138"/>
    <mergeCell ref="W139:Z139"/>
    <mergeCell ref="AA139:AD139"/>
    <mergeCell ref="S140:V140"/>
    <mergeCell ref="W140:Z140"/>
    <mergeCell ref="AA140:AD140"/>
    <mergeCell ref="S135:V139"/>
    <mergeCell ref="W135:Z135"/>
    <mergeCell ref="AA135:AD135"/>
    <mergeCell ref="W136:Z136"/>
    <mergeCell ref="AA136:AD136"/>
    <mergeCell ref="W137:Z137"/>
    <mergeCell ref="H137:J137"/>
    <mergeCell ref="H138:J138"/>
    <mergeCell ref="H139:J139"/>
    <mergeCell ref="O138:R138"/>
    <mergeCell ref="O139:R139"/>
    <mergeCell ref="B172:I172"/>
    <mergeCell ref="B173:I173"/>
    <mergeCell ref="J170:M170"/>
    <mergeCell ref="L144:O144"/>
    <mergeCell ref="L145:O145"/>
    <mergeCell ref="L146:O146"/>
    <mergeCell ref="L147:O147"/>
    <mergeCell ref="B144:K144"/>
    <mergeCell ref="B145:K145"/>
    <mergeCell ref="B146:K146"/>
    <mergeCell ref="B147:K147"/>
    <mergeCell ref="B148:K148"/>
    <mergeCell ref="B149:K149"/>
    <mergeCell ref="B152:K152"/>
    <mergeCell ref="B150:K150"/>
    <mergeCell ref="B151:H151"/>
    <mergeCell ref="B166:C166"/>
    <mergeCell ref="D166:I166"/>
    <mergeCell ref="J164:M164"/>
    <mergeCell ref="J165:M165"/>
    <mergeCell ref="J166:M166"/>
    <mergeCell ref="B180:I180"/>
    <mergeCell ref="B181:I181"/>
    <mergeCell ref="B182:I182"/>
    <mergeCell ref="B183:I183"/>
    <mergeCell ref="B184:I184"/>
    <mergeCell ref="B140:D140"/>
    <mergeCell ref="E140:G140"/>
    <mergeCell ref="K135:N135"/>
    <mergeCell ref="K136:N136"/>
    <mergeCell ref="K137:N137"/>
    <mergeCell ref="B142:AD142"/>
    <mergeCell ref="B156:AD156"/>
    <mergeCell ref="Y158:AD158"/>
    <mergeCell ref="B158:X158"/>
    <mergeCell ref="J163:M163"/>
    <mergeCell ref="B177:I177"/>
    <mergeCell ref="B178:I178"/>
    <mergeCell ref="L148:O148"/>
    <mergeCell ref="L149:O149"/>
    <mergeCell ref="L150:O150"/>
    <mergeCell ref="L151:O151"/>
    <mergeCell ref="L152:O152"/>
    <mergeCell ref="AB154:AD154"/>
    <mergeCell ref="B154:AA154"/>
    <mergeCell ref="I151:K151"/>
    <mergeCell ref="B163:I163"/>
    <mergeCell ref="B164:I164"/>
    <mergeCell ref="B165:I165"/>
    <mergeCell ref="B167:I167"/>
    <mergeCell ref="B168:I168"/>
    <mergeCell ref="B170:I170"/>
    <mergeCell ref="B171:I171"/>
    <mergeCell ref="AB195:AD195"/>
    <mergeCell ref="B195:AA195"/>
    <mergeCell ref="B191:AD192"/>
    <mergeCell ref="N187:Q187"/>
    <mergeCell ref="N188:Q188"/>
    <mergeCell ref="N189:Q189"/>
    <mergeCell ref="N178:Q178"/>
    <mergeCell ref="N179:Q179"/>
    <mergeCell ref="N180:Q180"/>
    <mergeCell ref="N181:Q181"/>
    <mergeCell ref="N182:Q182"/>
    <mergeCell ref="N183:Q183"/>
    <mergeCell ref="N163:Q163"/>
    <mergeCell ref="N166:Q166"/>
    <mergeCell ref="N167:Q167"/>
    <mergeCell ref="N168:Q168"/>
    <mergeCell ref="N184:Q184"/>
    <mergeCell ref="N185:Q185"/>
    <mergeCell ref="N174:Q174"/>
    <mergeCell ref="N175:Q175"/>
    <mergeCell ref="N177:Q177"/>
    <mergeCell ref="N170:Q170"/>
    <mergeCell ref="N171:Q171"/>
    <mergeCell ref="N172:Q172"/>
    <mergeCell ref="N173:Q173"/>
    <mergeCell ref="B169:Q169"/>
    <mergeCell ref="B176:Q176"/>
    <mergeCell ref="N164:Q164"/>
    <mergeCell ref="N165:Q165"/>
    <mergeCell ref="B175:I175"/>
    <mergeCell ref="J171:M171"/>
    <mergeCell ref="B185:I185"/>
    <mergeCell ref="B205:J205"/>
    <mergeCell ref="B206:J206"/>
    <mergeCell ref="B207:J207"/>
    <mergeCell ref="B208:J208"/>
    <mergeCell ref="B210:J210"/>
    <mergeCell ref="B211:J211"/>
    <mergeCell ref="B212:J212"/>
    <mergeCell ref="K211:N211"/>
    <mergeCell ref="K212:N212"/>
    <mergeCell ref="J160:M161"/>
    <mergeCell ref="N160:Q161"/>
    <mergeCell ref="B160:I161"/>
    <mergeCell ref="B162:Q162"/>
    <mergeCell ref="J172:M172"/>
    <mergeCell ref="J173:M173"/>
    <mergeCell ref="J174:M174"/>
    <mergeCell ref="J175:M175"/>
    <mergeCell ref="J182:M182"/>
    <mergeCell ref="J183:M183"/>
    <mergeCell ref="J184:M184"/>
    <mergeCell ref="J185:M185"/>
    <mergeCell ref="J167:M167"/>
    <mergeCell ref="J168:M168"/>
    <mergeCell ref="J187:M187"/>
    <mergeCell ref="J188:M188"/>
    <mergeCell ref="B188:I188"/>
    <mergeCell ref="J177:M177"/>
    <mergeCell ref="J178:M178"/>
    <mergeCell ref="J179:M179"/>
    <mergeCell ref="J180:M180"/>
    <mergeCell ref="J181:M181"/>
    <mergeCell ref="B179:I179"/>
    <mergeCell ref="B197:AD197"/>
    <mergeCell ref="S199:AD199"/>
    <mergeCell ref="B189:I189"/>
    <mergeCell ref="J189:M189"/>
    <mergeCell ref="S204:V204"/>
    <mergeCell ref="W204:Z204"/>
    <mergeCell ref="O215:R215"/>
    <mergeCell ref="S215:V215"/>
    <mergeCell ref="W215:Z215"/>
    <mergeCell ref="AA215:AD215"/>
    <mergeCell ref="O216:R216"/>
    <mergeCell ref="S216:V216"/>
    <mergeCell ref="W216:Z216"/>
    <mergeCell ref="AA216:AD216"/>
    <mergeCell ref="S213:V213"/>
    <mergeCell ref="W213:Z213"/>
    <mergeCell ref="AA213:AD213"/>
    <mergeCell ref="O214:R214"/>
    <mergeCell ref="S214:V214"/>
    <mergeCell ref="B199:R199"/>
    <mergeCell ref="B201:AD202"/>
    <mergeCell ref="AA204:AD204"/>
    <mergeCell ref="S205:V205"/>
    <mergeCell ref="W205:Z205"/>
    <mergeCell ref="AA205:AD205"/>
    <mergeCell ref="B204:J204"/>
    <mergeCell ref="S208:V208"/>
    <mergeCell ref="O205:R205"/>
    <mergeCell ref="O206:R206"/>
    <mergeCell ref="K205:N205"/>
    <mergeCell ref="K206:N206"/>
    <mergeCell ref="K207:N207"/>
    <mergeCell ref="B220:J220"/>
    <mergeCell ref="K220:N220"/>
    <mergeCell ref="O220:R220"/>
    <mergeCell ref="S220:V220"/>
    <mergeCell ref="W220:Z220"/>
    <mergeCell ref="AA220:AD220"/>
    <mergeCell ref="B219:J219"/>
    <mergeCell ref="K219:N219"/>
    <mergeCell ref="O219:R219"/>
    <mergeCell ref="S219:V219"/>
    <mergeCell ref="W219:Z219"/>
    <mergeCell ref="AA219:AD219"/>
    <mergeCell ref="W214:Z214"/>
    <mergeCell ref="AA214:AD214"/>
    <mergeCell ref="S211:V211"/>
    <mergeCell ref="W211:Z211"/>
    <mergeCell ref="K204:N204"/>
    <mergeCell ref="O204:R204"/>
    <mergeCell ref="O208:R208"/>
    <mergeCell ref="O211:R211"/>
    <mergeCell ref="O213:R213"/>
    <mergeCell ref="B213:J213"/>
    <mergeCell ref="B214:J214"/>
    <mergeCell ref="B215:J215"/>
    <mergeCell ref="B209:J209"/>
    <mergeCell ref="K209:N209"/>
    <mergeCell ref="O209:R209"/>
    <mergeCell ref="S209:V209"/>
    <mergeCell ref="W209:Z209"/>
    <mergeCell ref="AA209:AD209"/>
    <mergeCell ref="B216:J216"/>
    <mergeCell ref="B217:J217"/>
    <mergeCell ref="S221:V221"/>
    <mergeCell ref="W221:Z221"/>
    <mergeCell ref="AA221:AD221"/>
    <mergeCell ref="W208:Z208"/>
    <mergeCell ref="AA208:AD208"/>
    <mergeCell ref="O210:R210"/>
    <mergeCell ref="S210:V210"/>
    <mergeCell ref="W210:Z210"/>
    <mergeCell ref="AA210:AD210"/>
    <mergeCell ref="S206:V206"/>
    <mergeCell ref="W206:Z206"/>
    <mergeCell ref="AA206:AD206"/>
    <mergeCell ref="O207:R207"/>
    <mergeCell ref="S207:V207"/>
    <mergeCell ref="W207:Z207"/>
    <mergeCell ref="AA207:AD207"/>
    <mergeCell ref="K213:N213"/>
    <mergeCell ref="K214:N214"/>
    <mergeCell ref="K215:N215"/>
    <mergeCell ref="K208:N208"/>
    <mergeCell ref="K210:N210"/>
    <mergeCell ref="S226:V226"/>
    <mergeCell ref="W226:Z226"/>
    <mergeCell ref="AA226:AD226"/>
    <mergeCell ref="B225:J225"/>
    <mergeCell ref="K225:N225"/>
    <mergeCell ref="O225:R225"/>
    <mergeCell ref="S225:V225"/>
    <mergeCell ref="W225:Z225"/>
    <mergeCell ref="AA225:AD225"/>
    <mergeCell ref="AA211:AD211"/>
    <mergeCell ref="O212:R212"/>
    <mergeCell ref="S212:V212"/>
    <mergeCell ref="W212:Z212"/>
    <mergeCell ref="AA212:AD212"/>
    <mergeCell ref="K216:N216"/>
    <mergeCell ref="K217:N217"/>
    <mergeCell ref="O217:R217"/>
    <mergeCell ref="S217:V217"/>
    <mergeCell ref="W217:Z217"/>
    <mergeCell ref="AA217:AD217"/>
    <mergeCell ref="B223:J223"/>
    <mergeCell ref="K223:N223"/>
    <mergeCell ref="O223:R223"/>
    <mergeCell ref="S223:V223"/>
    <mergeCell ref="W223:Z223"/>
    <mergeCell ref="AA223:AD223"/>
    <mergeCell ref="B222:J222"/>
    <mergeCell ref="K222:N222"/>
    <mergeCell ref="O222:R222"/>
    <mergeCell ref="S222:V222"/>
    <mergeCell ref="W222:Z222"/>
    <mergeCell ref="AA222:AD222"/>
    <mergeCell ref="S229:V229"/>
    <mergeCell ref="W229:Z229"/>
    <mergeCell ref="B228:J228"/>
    <mergeCell ref="K228:N228"/>
    <mergeCell ref="O228:R228"/>
    <mergeCell ref="S228:V228"/>
    <mergeCell ref="W228:Z228"/>
    <mergeCell ref="B227:J227"/>
    <mergeCell ref="K227:N227"/>
    <mergeCell ref="O227:R227"/>
    <mergeCell ref="S227:V227"/>
    <mergeCell ref="W227:Z227"/>
    <mergeCell ref="B232:J232"/>
    <mergeCell ref="K232:N232"/>
    <mergeCell ref="O232:R232"/>
    <mergeCell ref="S232:V232"/>
    <mergeCell ref="W232:Z232"/>
    <mergeCell ref="B231:J231"/>
    <mergeCell ref="K231:N231"/>
    <mergeCell ref="O231:R231"/>
    <mergeCell ref="S231:V231"/>
    <mergeCell ref="W231:Z231"/>
    <mergeCell ref="B230:J230"/>
    <mergeCell ref="K230:N230"/>
    <mergeCell ref="O230:R230"/>
    <mergeCell ref="S230:V230"/>
    <mergeCell ref="W230:Z230"/>
    <mergeCell ref="K234:N234"/>
    <mergeCell ref="O234:R234"/>
    <mergeCell ref="S234:V234"/>
    <mergeCell ref="W234:Z234"/>
    <mergeCell ref="B240:J240"/>
    <mergeCell ref="K240:N240"/>
    <mergeCell ref="O240:R240"/>
    <mergeCell ref="S240:V240"/>
    <mergeCell ref="W240:Z240"/>
    <mergeCell ref="B238:J238"/>
    <mergeCell ref="K238:N238"/>
    <mergeCell ref="O238:R238"/>
    <mergeCell ref="S238:V238"/>
    <mergeCell ref="W238:Z238"/>
    <mergeCell ref="B237:J237"/>
    <mergeCell ref="K237:N237"/>
    <mergeCell ref="O237:R237"/>
    <mergeCell ref="S237:V237"/>
    <mergeCell ref="W237:Z237"/>
    <mergeCell ref="K121:N121"/>
    <mergeCell ref="K122:N122"/>
    <mergeCell ref="B124:D124"/>
    <mergeCell ref="B125:D125"/>
    <mergeCell ref="E121:G121"/>
    <mergeCell ref="E122:G122"/>
    <mergeCell ref="E123:G123"/>
    <mergeCell ref="E124:G124"/>
    <mergeCell ref="S241:V241"/>
    <mergeCell ref="W241:Z241"/>
    <mergeCell ref="C263:AD263"/>
    <mergeCell ref="AB269:AD269"/>
    <mergeCell ref="B268:AA269"/>
    <mergeCell ref="B236:J236"/>
    <mergeCell ref="K236:N236"/>
    <mergeCell ref="O236:R236"/>
    <mergeCell ref="S236:V236"/>
    <mergeCell ref="W236:Z236"/>
    <mergeCell ref="B257:AA259"/>
    <mergeCell ref="B261:AA261"/>
    <mergeCell ref="K244:N244"/>
    <mergeCell ref="O244:R244"/>
    <mergeCell ref="S244:V244"/>
    <mergeCell ref="W244:Z244"/>
    <mergeCell ref="AA244:AD244"/>
    <mergeCell ref="B249:AD249"/>
    <mergeCell ref="S247:V247"/>
    <mergeCell ref="W247:Z247"/>
    <mergeCell ref="AA247:AD247"/>
    <mergeCell ref="B246:J246"/>
    <mergeCell ref="K246:N246"/>
    <mergeCell ref="O246:R246"/>
    <mergeCell ref="P292:S293"/>
    <mergeCell ref="T292:W293"/>
    <mergeCell ref="B292:E293"/>
    <mergeCell ref="C276:AD276"/>
    <mergeCell ref="C271:AD271"/>
    <mergeCell ref="B281:AD281"/>
    <mergeCell ref="AB261:AD261"/>
    <mergeCell ref="B251:AD251"/>
    <mergeCell ref="AB255:AD255"/>
    <mergeCell ref="U255:AA255"/>
    <mergeCell ref="B253:T255"/>
    <mergeCell ref="AB259:AD259"/>
    <mergeCell ref="AA117:AD117"/>
    <mergeCell ref="W118:Z118"/>
    <mergeCell ref="AA118:AD118"/>
    <mergeCell ref="K123:N123"/>
    <mergeCell ref="K119:N119"/>
    <mergeCell ref="K139:N139"/>
    <mergeCell ref="K133:N133"/>
    <mergeCell ref="W132:Z132"/>
    <mergeCell ref="W124:Z124"/>
    <mergeCell ref="AA124:AD124"/>
    <mergeCell ref="W125:Z125"/>
    <mergeCell ref="AA125:AD125"/>
    <mergeCell ref="S126:V126"/>
    <mergeCell ref="B129:D129"/>
    <mergeCell ref="B130:D130"/>
    <mergeCell ref="B131:D131"/>
    <mergeCell ref="B132:D132"/>
    <mergeCell ref="B139:D139"/>
    <mergeCell ref="B138:D138"/>
    <mergeCell ref="E135:G135"/>
    <mergeCell ref="T297:W297"/>
    <mergeCell ref="X297:AA297"/>
    <mergeCell ref="AB297:AD297"/>
    <mergeCell ref="F296:I296"/>
    <mergeCell ref="M296:O296"/>
    <mergeCell ref="P296:S296"/>
    <mergeCell ref="F297:I297"/>
    <mergeCell ref="P297:S297"/>
    <mergeCell ref="T294:W294"/>
    <mergeCell ref="O114:R114"/>
    <mergeCell ref="B119:D119"/>
    <mergeCell ref="E119:G119"/>
    <mergeCell ref="B247:J247"/>
    <mergeCell ref="K247:N247"/>
    <mergeCell ref="O247:R247"/>
    <mergeCell ref="B243:J243"/>
    <mergeCell ref="K243:N243"/>
    <mergeCell ref="O243:R243"/>
    <mergeCell ref="B241:J241"/>
    <mergeCell ref="K241:N241"/>
    <mergeCell ref="O241:R241"/>
    <mergeCell ref="B235:J235"/>
    <mergeCell ref="K235:N235"/>
    <mergeCell ref="O235:R235"/>
    <mergeCell ref="B229:J229"/>
    <mergeCell ref="K229:N229"/>
    <mergeCell ref="O229:R229"/>
    <mergeCell ref="B226:J226"/>
    <mergeCell ref="B290:AD290"/>
    <mergeCell ref="AB292:AD293"/>
    <mergeCell ref="X292:AA293"/>
    <mergeCell ref="X294:AA294"/>
    <mergeCell ref="B117:D117"/>
    <mergeCell ref="B118:D118"/>
    <mergeCell ref="E114:G114"/>
    <mergeCell ref="E115:G115"/>
    <mergeCell ref="E116:G116"/>
    <mergeCell ref="E117:G117"/>
    <mergeCell ref="E118:G118"/>
    <mergeCell ref="B116:D116"/>
    <mergeCell ref="B221:J221"/>
    <mergeCell ref="K221:N221"/>
    <mergeCell ref="O221:R221"/>
    <mergeCell ref="P294:S294"/>
    <mergeCell ref="B126:D126"/>
    <mergeCell ref="E126:G126"/>
    <mergeCell ref="K118:N118"/>
    <mergeCell ref="B294:E296"/>
    <mergeCell ref="F294:I294"/>
    <mergeCell ref="M294:O294"/>
    <mergeCell ref="F295:I295"/>
    <mergeCell ref="M295:O295"/>
    <mergeCell ref="P295:S295"/>
    <mergeCell ref="B283:AD288"/>
    <mergeCell ref="W128:Z128"/>
    <mergeCell ref="AA128:AD128"/>
    <mergeCell ref="S246:V246"/>
    <mergeCell ref="W246:Z246"/>
    <mergeCell ref="X295:AA295"/>
    <mergeCell ref="AB295:AD295"/>
    <mergeCell ref="T296:W296"/>
    <mergeCell ref="X296:AA296"/>
    <mergeCell ref="AB294:AD294"/>
    <mergeCell ref="F292:I293"/>
    <mergeCell ref="O245:R245"/>
    <mergeCell ref="S245:V245"/>
    <mergeCell ref="W245:Z245"/>
    <mergeCell ref="AA245:AD245"/>
    <mergeCell ref="B244:J244"/>
    <mergeCell ref="AA132:AD132"/>
    <mergeCell ref="S133:V133"/>
    <mergeCell ref="W133:Z133"/>
    <mergeCell ref="AA133:AD133"/>
    <mergeCell ref="K138:N138"/>
    <mergeCell ref="B135:D135"/>
    <mergeCell ref="B136:D136"/>
    <mergeCell ref="B186:I186"/>
    <mergeCell ref="J186:M186"/>
    <mergeCell ref="N186:Q186"/>
    <mergeCell ref="B193:AD193"/>
    <mergeCell ref="K226:N226"/>
    <mergeCell ref="O226:R226"/>
    <mergeCell ref="E136:G136"/>
    <mergeCell ref="E137:G137"/>
    <mergeCell ref="E138:G138"/>
    <mergeCell ref="B137:D137"/>
    <mergeCell ref="S243:V243"/>
    <mergeCell ref="W243:Z243"/>
    <mergeCell ref="B242:J242"/>
    <mergeCell ref="K242:N242"/>
    <mergeCell ref="O242:R242"/>
    <mergeCell ref="S242:V242"/>
    <mergeCell ref="W242:Z242"/>
    <mergeCell ref="S235:V235"/>
    <mergeCell ref="W235:Z235"/>
    <mergeCell ref="B234:J234"/>
    <mergeCell ref="X358:AA359"/>
    <mergeCell ref="T355:W357"/>
    <mergeCell ref="T358:W359"/>
    <mergeCell ref="P355:S357"/>
    <mergeCell ref="P358:S359"/>
    <mergeCell ref="L355:O357"/>
    <mergeCell ref="L358:O359"/>
    <mergeCell ref="B355:K357"/>
    <mergeCell ref="B358:K359"/>
    <mergeCell ref="X348:AA349"/>
    <mergeCell ref="X350:AA351"/>
    <mergeCell ref="U348:W349"/>
    <mergeCell ref="U350:W351"/>
    <mergeCell ref="Q348:T349"/>
    <mergeCell ref="Q350:T351"/>
    <mergeCell ref="M348:P349"/>
    <mergeCell ref="B297:E297"/>
    <mergeCell ref="B346:AD346"/>
    <mergeCell ref="X327:AA329"/>
    <mergeCell ref="L327:O329"/>
    <mergeCell ref="T343:W343"/>
    <mergeCell ref="M350:P351"/>
    <mergeCell ref="B348:L349"/>
    <mergeCell ref="B350:L351"/>
    <mergeCell ref="AB319:AD320"/>
    <mergeCell ref="X319:AA320"/>
    <mergeCell ref="T319:W320"/>
    <mergeCell ref="P319:S320"/>
    <mergeCell ref="L319:O320"/>
    <mergeCell ref="AB303:AD303"/>
    <mergeCell ref="B303:O303"/>
    <mergeCell ref="B307:O308"/>
    <mergeCell ref="P327:S329"/>
    <mergeCell ref="P330:S331"/>
    <mergeCell ref="T330:W331"/>
    <mergeCell ref="X330:AA331"/>
    <mergeCell ref="X315:AA315"/>
    <mergeCell ref="B315:C315"/>
    <mergeCell ref="P322:S322"/>
    <mergeCell ref="T322:W322"/>
    <mergeCell ref="P323:S323"/>
    <mergeCell ref="T323:W323"/>
    <mergeCell ref="T301:W302"/>
    <mergeCell ref="P301:S302"/>
    <mergeCell ref="B301:O302"/>
    <mergeCell ref="T303:W303"/>
    <mergeCell ref="B319:K320"/>
    <mergeCell ref="P307:S308"/>
    <mergeCell ref="T307:W308"/>
    <mergeCell ref="X307:AA308"/>
    <mergeCell ref="B309:O309"/>
    <mergeCell ref="P309:S309"/>
    <mergeCell ref="H315:K315"/>
    <mergeCell ref="D315:G315"/>
    <mergeCell ref="T309:W309"/>
    <mergeCell ref="P303:S303"/>
    <mergeCell ref="D313:G314"/>
    <mergeCell ref="B313:C314"/>
    <mergeCell ref="X309:AA309"/>
    <mergeCell ref="B305:AD305"/>
    <mergeCell ref="AB301:AD302"/>
    <mergeCell ref="X301:AA302"/>
    <mergeCell ref="AB321:AD321"/>
    <mergeCell ref="AB313:AD314"/>
    <mergeCell ref="X313:AA314"/>
    <mergeCell ref="L315:O315"/>
    <mergeCell ref="L313:O314"/>
    <mergeCell ref="H313:K314"/>
    <mergeCell ref="T344:W344"/>
    <mergeCell ref="AB343:AD343"/>
    <mergeCell ref="AB344:AD344"/>
    <mergeCell ref="X343:AA344"/>
    <mergeCell ref="X321:AA321"/>
    <mergeCell ref="X322:AA322"/>
    <mergeCell ref="X323:AA323"/>
    <mergeCell ref="X303:AA303"/>
    <mergeCell ref="AB315:AD315"/>
    <mergeCell ref="B333:AD333"/>
    <mergeCell ref="AB335:AD336"/>
    <mergeCell ref="X335:AA336"/>
    <mergeCell ref="T335:W336"/>
    <mergeCell ref="P335:S336"/>
    <mergeCell ref="B335:O336"/>
    <mergeCell ref="P337:S337"/>
    <mergeCell ref="T337:W337"/>
    <mergeCell ref="X337:AA337"/>
    <mergeCell ref="AB337:AD337"/>
    <mergeCell ref="B337:O337"/>
    <mergeCell ref="AB322:AD322"/>
    <mergeCell ref="AB323:AD323"/>
    <mergeCell ref="T341:W342"/>
    <mergeCell ref="P341:S342"/>
    <mergeCell ref="B341:O342"/>
    <mergeCell ref="P313:W314"/>
    <mergeCell ref="P315:W315"/>
    <mergeCell ref="AB307:AD308"/>
    <mergeCell ref="B29:H29"/>
    <mergeCell ref="B26:H28"/>
    <mergeCell ref="W26:AA28"/>
    <mergeCell ref="W29:AA29"/>
    <mergeCell ref="J292:O292"/>
    <mergeCell ref="M293:O293"/>
    <mergeCell ref="J293:L293"/>
    <mergeCell ref="J294:L294"/>
    <mergeCell ref="J295:L295"/>
    <mergeCell ref="J296:L296"/>
    <mergeCell ref="J297:O297"/>
    <mergeCell ref="T295:W295"/>
    <mergeCell ref="C277:AD279"/>
    <mergeCell ref="C272:AD274"/>
    <mergeCell ref="C264:AD266"/>
    <mergeCell ref="E128:G128"/>
    <mergeCell ref="E129:G129"/>
    <mergeCell ref="E130:G130"/>
    <mergeCell ref="E131:G131"/>
    <mergeCell ref="E132:G132"/>
    <mergeCell ref="W126:Z126"/>
    <mergeCell ref="AA126:AD126"/>
    <mergeCell ref="B133:D133"/>
    <mergeCell ref="E133:G133"/>
    <mergeCell ref="B134:AD134"/>
    <mergeCell ref="W129:Z129"/>
    <mergeCell ref="AA129:AD129"/>
    <mergeCell ref="W130:Z130"/>
    <mergeCell ref="AA130:AD130"/>
    <mergeCell ref="W131:Z131"/>
    <mergeCell ref="B245:J245"/>
    <mergeCell ref="K245:N245"/>
  </mergeCells>
  <conditionalFormatting sqref="P58:AD61 P63:AD65 P62 S62 V62 Y62 AB62">
    <cfRule type="expression" dxfId="31" priority="26">
      <formula>$M58="Owner"</formula>
    </cfRule>
  </conditionalFormatting>
  <conditionalFormatting sqref="AB297:AD297 AB303:AD303 AB309:AD309 AB315:AD315 AB323:AD323 AB330:AD331 AB337:AD337 AB343:AD344 AB350:AD351 AB358:AD359">
    <cfRule type="cellIs" dxfId="30" priority="6" operator="equal">
      <formula>"NO"</formula>
    </cfRule>
    <cfRule type="cellIs" dxfId="29" priority="7" operator="equal">
      <formula>"YES"</formula>
    </cfRule>
  </conditionalFormatting>
  <conditionalFormatting sqref="B70:AD71">
    <cfRule type="expression" dxfId="28" priority="3">
      <formula>AND($L$68&lt;&gt;"",$L$68&lt;&gt;"IHCDA Supplied Allowance")</formula>
    </cfRule>
  </conditionalFormatting>
  <conditionalFormatting sqref="C263:AD263 C264">
    <cfRule type="expression" dxfId="27" priority="2">
      <formula>$AB$261="YES"</formula>
    </cfRule>
  </conditionalFormatting>
  <conditionalFormatting sqref="C271:AD271 C276:AD276 C277 C272">
    <cfRule type="expression" dxfId="26" priority="1">
      <formula>$AB$269="YES"</formula>
    </cfRule>
  </conditionalFormatting>
  <conditionalFormatting sqref="B33:AD34">
    <cfRule type="expression" dxfId="25" priority="37">
      <formula>AND($O$29&gt;0,$O$29&lt;1)</formula>
    </cfRule>
  </conditionalFormatting>
  <printOptions horizontalCentered="1"/>
  <pageMargins left="0.5" right="0.5" top="0.5" bottom="0.5" header="0.3" footer="0.3"/>
  <pageSetup scale="93" fitToHeight="0" orientation="portrait" r:id="rId1"/>
  <headerFooter>
    <oddFooter>&amp;C&amp;P</oddFooter>
  </headerFooter>
  <rowBreaks count="8" manualBreakCount="8">
    <brk id="53" max="33" man="1"/>
    <brk id="94" max="33" man="1"/>
    <brk id="141" max="33" man="1"/>
    <brk id="196" max="33" man="1"/>
    <brk id="249" max="33" man="1"/>
    <brk id="298" max="33" man="1"/>
    <brk id="310" max="33" man="1"/>
    <brk id="352" max="33" man="1"/>
  </rowBreaks>
  <colBreaks count="1" manualBreakCount="1">
    <brk id="1" max="375" man="1"/>
  </colBreaks>
  <ignoredErrors>
    <ignoredError sqref="L11:AA11 L13:AA13 L15:AA15 L17:AA17 L19:AA19" 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1000-000000000000}">
          <x14:formula1>
            <xm:f>Validation!$E$2:$E$3</xm:f>
          </x14:formula1>
          <xm:sqref>AB34:AD34 AB70:AD70 AB255:AD255 AB259:AD259 AB261:AD261 AB269:AD269</xm:sqref>
        </x14:dataValidation>
        <x14:dataValidation type="list" allowBlank="1" showInputMessage="1" showErrorMessage="1" xr:uid="{00000000-0002-0000-1000-000001000000}">
          <x14:formula1>
            <xm:f>Validation!$E$11:$E$12</xm:f>
          </x14:formula1>
          <xm:sqref>M58:M65 N58:O61 N63:O65</xm:sqref>
        </x14:dataValidation>
        <x14:dataValidation type="list" allowBlank="1" showInputMessage="1" showErrorMessage="1" xr:uid="{00000000-0002-0000-1000-000002000000}">
          <x14:formula1>
            <xm:f>Validation!$A$104:$A$105</xm:f>
          </x14:formula1>
          <xm:sqref>Y158:AD158</xm:sqref>
        </x14:dataValidation>
        <x14:dataValidation type="list" allowBlank="1" showInputMessage="1" showErrorMessage="1" xr:uid="{00000000-0002-0000-1000-000003000000}">
          <x14:formula1>
            <xm:f>Validation!$A$108:$A$110</xm:f>
          </x14:formula1>
          <xm:sqref>S199:AD199</xm:sqref>
        </x14:dataValidation>
        <x14:dataValidation type="list" allowBlank="1" showInputMessage="1" showErrorMessage="1" xr:uid="{00000000-0002-0000-1000-000004000000}">
          <x14:formula1>
            <xm:f>Validation!$A$92:$A$93</xm:f>
          </x14:formula1>
          <xm:sqref>X38:AD38</xm:sqref>
        </x14:dataValidation>
        <x14:dataValidation type="list" allowBlank="1" showInputMessage="1" showErrorMessage="1" xr:uid="{00000000-0002-0000-1000-000005000000}">
          <x14:formula1>
            <xm:f>Validation!$A$96:$A$98</xm:f>
          </x14:formula1>
          <xm:sqref>L68:AD68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E90"/>
  <sheetViews>
    <sheetView showGridLines="0" showRowColHeaders="0" zoomScaleNormal="100" workbookViewId="0">
      <selection activeCell="AA35" sqref="AA35:AD35"/>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309" t="s">
        <v>1074</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row>
    <row r="3" spans="2:30" ht="15.75" thickBot="1" x14ac:dyDescent="0.3"/>
    <row r="4" spans="2:30" ht="15.75" thickBot="1" x14ac:dyDescent="0.3">
      <c r="B4" s="172" t="s">
        <v>760</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row>
    <row r="5" spans="2:30" x14ac:dyDescent="0.25"/>
    <row r="6" spans="2:30" x14ac:dyDescent="0.25">
      <c r="B6" s="274" t="s">
        <v>761</v>
      </c>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row>
    <row r="7" spans="2:30" ht="15.75" thickBot="1" x14ac:dyDescent="0.3"/>
    <row r="8" spans="2:30" ht="15.75" thickBot="1" x14ac:dyDescent="0.3">
      <c r="B8" s="2403" t="s">
        <v>767</v>
      </c>
      <c r="C8" s="2404"/>
      <c r="D8" s="2404"/>
      <c r="E8" s="2404"/>
      <c r="F8" s="2404"/>
      <c r="G8" s="2404"/>
      <c r="H8" s="2404"/>
      <c r="I8" s="2404"/>
      <c r="J8" s="2404"/>
      <c r="K8" s="2404"/>
      <c r="L8" s="2404"/>
      <c r="M8" s="2404"/>
      <c r="N8" s="2404"/>
      <c r="O8" s="2404"/>
      <c r="P8" s="2404"/>
      <c r="Q8" s="2404"/>
      <c r="R8" s="2404"/>
      <c r="S8" s="2404"/>
      <c r="T8" s="2404"/>
      <c r="U8" s="2404"/>
      <c r="V8" s="2404"/>
      <c r="W8" s="2404"/>
      <c r="X8" s="2404"/>
      <c r="Y8" s="2404"/>
      <c r="Z8" s="2404"/>
      <c r="AA8" s="2405"/>
      <c r="AB8" s="2403" t="s">
        <v>766</v>
      </c>
      <c r="AC8" s="2404"/>
      <c r="AD8" s="2406"/>
    </row>
    <row r="9" spans="2:30" x14ac:dyDescent="0.25">
      <c r="B9" s="2407" t="s">
        <v>130</v>
      </c>
      <c r="C9" s="2408"/>
      <c r="D9" s="2408"/>
      <c r="E9" s="2408"/>
      <c r="F9" s="2408"/>
      <c r="G9" s="2408"/>
      <c r="H9" s="2408"/>
      <c r="I9" s="2408"/>
      <c r="J9" s="2408"/>
      <c r="K9" s="2408"/>
      <c r="L9" s="2408"/>
      <c r="M9" s="2408"/>
      <c r="N9" s="2408"/>
      <c r="O9" s="2408"/>
      <c r="P9" s="2408"/>
      <c r="Q9" s="2408"/>
      <c r="R9" s="2408"/>
      <c r="S9" s="2408"/>
      <c r="T9" s="2408"/>
      <c r="U9" s="2408"/>
      <c r="V9" s="2408"/>
      <c r="W9" s="2408"/>
      <c r="X9" s="2408"/>
      <c r="Y9" s="2408"/>
      <c r="Z9" s="2408"/>
      <c r="AA9" s="2409"/>
      <c r="AB9" s="2416"/>
      <c r="AC9" s="2417"/>
      <c r="AD9" s="2418"/>
    </row>
    <row r="10" spans="2:30" x14ac:dyDescent="0.25">
      <c r="B10" s="2410" t="s">
        <v>762</v>
      </c>
      <c r="C10" s="2411"/>
      <c r="D10" s="2411"/>
      <c r="E10" s="2411"/>
      <c r="F10" s="2411"/>
      <c r="G10" s="2411"/>
      <c r="H10" s="2411"/>
      <c r="I10" s="2411"/>
      <c r="J10" s="2411"/>
      <c r="K10" s="2411"/>
      <c r="L10" s="2411"/>
      <c r="M10" s="2411"/>
      <c r="N10" s="2411"/>
      <c r="O10" s="2411"/>
      <c r="P10" s="2411"/>
      <c r="Q10" s="2411"/>
      <c r="R10" s="2411"/>
      <c r="S10" s="2411"/>
      <c r="T10" s="2411"/>
      <c r="U10" s="2411"/>
      <c r="V10" s="2411"/>
      <c r="W10" s="2411"/>
      <c r="X10" s="2411"/>
      <c r="Y10" s="2411"/>
      <c r="Z10" s="2411"/>
      <c r="AA10" s="2412"/>
      <c r="AB10" s="2419"/>
      <c r="AC10" s="243"/>
      <c r="AD10" s="2420"/>
    </row>
    <row r="11" spans="2:30" x14ac:dyDescent="0.25">
      <c r="B11" s="2410" t="s">
        <v>763</v>
      </c>
      <c r="C11" s="2411"/>
      <c r="D11" s="2411"/>
      <c r="E11" s="2411"/>
      <c r="F11" s="2411"/>
      <c r="G11" s="2411"/>
      <c r="H11" s="2411"/>
      <c r="I11" s="2411"/>
      <c r="J11" s="2411"/>
      <c r="K11" s="2411"/>
      <c r="L11" s="2411"/>
      <c r="M11" s="2411"/>
      <c r="N11" s="2411"/>
      <c r="O11" s="2411"/>
      <c r="P11" s="2411"/>
      <c r="Q11" s="2411"/>
      <c r="R11" s="2411"/>
      <c r="S11" s="2411"/>
      <c r="T11" s="2411"/>
      <c r="U11" s="2411"/>
      <c r="V11" s="2411"/>
      <c r="W11" s="2411"/>
      <c r="X11" s="2411"/>
      <c r="Y11" s="2411"/>
      <c r="Z11" s="2411"/>
      <c r="AA11" s="2412"/>
      <c r="AB11" s="2419"/>
      <c r="AC11" s="243"/>
      <c r="AD11" s="2420"/>
    </row>
    <row r="12" spans="2:30" x14ac:dyDescent="0.25">
      <c r="B12" s="2410" t="s">
        <v>1187</v>
      </c>
      <c r="C12" s="2411"/>
      <c r="D12" s="2411"/>
      <c r="E12" s="2411"/>
      <c r="F12" s="2411"/>
      <c r="G12" s="2411"/>
      <c r="H12" s="2411"/>
      <c r="I12" s="2411"/>
      <c r="J12" s="2411"/>
      <c r="K12" s="2411"/>
      <c r="L12" s="2411"/>
      <c r="M12" s="2411"/>
      <c r="N12" s="2411"/>
      <c r="O12" s="2411"/>
      <c r="P12" s="2411"/>
      <c r="Q12" s="2411"/>
      <c r="R12" s="2411"/>
      <c r="S12" s="2411"/>
      <c r="T12" s="2411"/>
      <c r="U12" s="2411"/>
      <c r="V12" s="2411"/>
      <c r="W12" s="2411"/>
      <c r="X12" s="2411"/>
      <c r="Y12" s="2411"/>
      <c r="Z12" s="2411"/>
      <c r="AA12" s="2412"/>
      <c r="AB12" s="2419"/>
      <c r="AC12" s="243"/>
      <c r="AD12" s="2420"/>
    </row>
    <row r="13" spans="2:30" x14ac:dyDescent="0.25">
      <c r="B13" s="2410" t="s">
        <v>764</v>
      </c>
      <c r="C13" s="2411"/>
      <c r="D13" s="2411"/>
      <c r="E13" s="2411"/>
      <c r="F13" s="2411"/>
      <c r="G13" s="2411"/>
      <c r="H13" s="2411"/>
      <c r="I13" s="2411"/>
      <c r="J13" s="2411"/>
      <c r="K13" s="2411"/>
      <c r="L13" s="2411"/>
      <c r="M13" s="2411"/>
      <c r="N13" s="2411"/>
      <c r="O13" s="2411"/>
      <c r="P13" s="2411"/>
      <c r="Q13" s="2411"/>
      <c r="R13" s="2411"/>
      <c r="S13" s="2411"/>
      <c r="T13" s="2411"/>
      <c r="U13" s="2411"/>
      <c r="V13" s="2411"/>
      <c r="W13" s="2411"/>
      <c r="X13" s="2411"/>
      <c r="Y13" s="2411"/>
      <c r="Z13" s="2411"/>
      <c r="AA13" s="2412"/>
      <c r="AB13" s="2419"/>
      <c r="AC13" s="243"/>
      <c r="AD13" s="2420"/>
    </row>
    <row r="14" spans="2:30" ht="15.75" thickBot="1" x14ac:dyDescent="0.3">
      <c r="B14" s="2413" t="s">
        <v>765</v>
      </c>
      <c r="C14" s="2414"/>
      <c r="D14" s="2414"/>
      <c r="E14" s="2414"/>
      <c r="F14" s="2414"/>
      <c r="G14" s="2414"/>
      <c r="H14" s="2414"/>
      <c r="I14" s="2414"/>
      <c r="J14" s="2414"/>
      <c r="K14" s="2414"/>
      <c r="L14" s="2414"/>
      <c r="M14" s="2414"/>
      <c r="N14" s="2414"/>
      <c r="O14" s="2414"/>
      <c r="P14" s="2414"/>
      <c r="Q14" s="2414"/>
      <c r="R14" s="2414"/>
      <c r="S14" s="2414"/>
      <c r="T14" s="2414"/>
      <c r="U14" s="2414"/>
      <c r="V14" s="2414"/>
      <c r="W14" s="2414"/>
      <c r="X14" s="2414"/>
      <c r="Y14" s="2414"/>
      <c r="Z14" s="2414"/>
      <c r="AA14" s="2415"/>
      <c r="AB14" s="2421"/>
      <c r="AC14" s="1720"/>
      <c r="AD14" s="2422"/>
    </row>
    <row r="15" spans="2:30" ht="15.75" thickBot="1" x14ac:dyDescent="0.3"/>
    <row r="16" spans="2:30" ht="15.75" thickBot="1" x14ac:dyDescent="0.3">
      <c r="B16" s="172" t="s">
        <v>768</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row>
    <row r="17" spans="2:30" x14ac:dyDescent="0.25"/>
    <row r="18" spans="2:30" x14ac:dyDescent="0.25">
      <c r="B18" s="2435" t="s">
        <v>1118</v>
      </c>
      <c r="C18" s="2435"/>
      <c r="D18" s="2435"/>
      <c r="E18" s="2435"/>
      <c r="F18" s="2435"/>
      <c r="G18" s="2435"/>
      <c r="H18" s="2435"/>
      <c r="I18" s="2435"/>
      <c r="J18" s="2435"/>
      <c r="K18" s="2435"/>
      <c r="L18" s="2435"/>
      <c r="M18" s="2435"/>
      <c r="N18" s="2435"/>
      <c r="O18" s="2435"/>
      <c r="P18" s="2435"/>
      <c r="Q18" s="2435"/>
      <c r="R18" s="2435"/>
      <c r="S18" s="2435"/>
      <c r="T18" s="2435"/>
      <c r="U18" s="2435"/>
      <c r="V18" s="2435"/>
      <c r="W18" s="2435"/>
      <c r="X18" s="2435"/>
      <c r="Y18" s="2435"/>
      <c r="Z18" s="2435"/>
      <c r="AA18" s="2435"/>
      <c r="AB18" s="2435"/>
      <c r="AC18" s="2435"/>
      <c r="AD18" s="2435"/>
    </row>
    <row r="19" spans="2:30" x14ac:dyDescent="0.25">
      <c r="B19" s="2435"/>
      <c r="C19" s="2435"/>
      <c r="D19" s="2435"/>
      <c r="E19" s="2435"/>
      <c r="F19" s="2435"/>
      <c r="G19" s="2435"/>
      <c r="H19" s="2435"/>
      <c r="I19" s="2435"/>
      <c r="J19" s="2435"/>
      <c r="K19" s="2435"/>
      <c r="L19" s="2435"/>
      <c r="M19" s="2435"/>
      <c r="N19" s="2435"/>
      <c r="O19" s="2435"/>
      <c r="P19" s="2435"/>
      <c r="Q19" s="2435"/>
      <c r="R19" s="2435"/>
      <c r="S19" s="2435"/>
      <c r="T19" s="2435"/>
      <c r="U19" s="2435"/>
      <c r="V19" s="2435"/>
      <c r="W19" s="2435"/>
      <c r="X19" s="2435"/>
      <c r="Y19" s="2435"/>
      <c r="Z19" s="2435"/>
      <c r="AA19" s="2435"/>
      <c r="AB19" s="2435"/>
      <c r="AC19" s="2435"/>
      <c r="AD19" s="2435"/>
    </row>
    <row r="20" spans="2:30" x14ac:dyDescent="0.25">
      <c r="B20" s="2435" t="s">
        <v>1434</v>
      </c>
      <c r="C20" s="2435"/>
      <c r="D20" s="2435"/>
      <c r="E20" s="2435"/>
      <c r="F20" s="2435"/>
      <c r="G20" s="2435"/>
      <c r="H20" s="2435"/>
      <c r="I20" s="2435"/>
      <c r="J20" s="2435"/>
      <c r="K20" s="2435"/>
      <c r="L20" s="2435"/>
      <c r="M20" s="2435"/>
      <c r="N20" s="2435"/>
      <c r="O20" s="2435"/>
      <c r="P20" s="2435"/>
      <c r="Q20" s="2435"/>
      <c r="R20" s="2435"/>
      <c r="S20" s="2435"/>
      <c r="T20" s="2435"/>
      <c r="U20" s="2435"/>
      <c r="V20" s="2435"/>
      <c r="W20" s="2435"/>
      <c r="X20" s="2435"/>
      <c r="Y20" s="2435"/>
      <c r="Z20" s="2435"/>
      <c r="AA20" s="2435"/>
      <c r="AB20" s="2435"/>
      <c r="AC20" s="2435"/>
      <c r="AD20" s="2435"/>
    </row>
    <row r="21" spans="2:30" x14ac:dyDescent="0.25">
      <c r="B21" s="2435"/>
      <c r="C21" s="2435"/>
      <c r="D21" s="2435"/>
      <c r="E21" s="2435"/>
      <c r="F21" s="2435"/>
      <c r="G21" s="2435"/>
      <c r="H21" s="2435"/>
      <c r="I21" s="2435"/>
      <c r="J21" s="2435"/>
      <c r="K21" s="2435"/>
      <c r="L21" s="2435"/>
      <c r="M21" s="2435"/>
      <c r="N21" s="2435"/>
      <c r="O21" s="2435"/>
      <c r="P21" s="2435"/>
      <c r="Q21" s="2435"/>
      <c r="R21" s="2435"/>
      <c r="S21" s="2435"/>
      <c r="T21" s="2435"/>
      <c r="U21" s="2435"/>
      <c r="V21" s="2435"/>
      <c r="W21" s="2435"/>
      <c r="X21" s="2435"/>
      <c r="Y21" s="2435"/>
      <c r="Z21" s="2435"/>
      <c r="AA21" s="2435"/>
      <c r="AB21" s="2435"/>
      <c r="AC21" s="2435"/>
      <c r="AD21" s="2435"/>
    </row>
    <row r="22" spans="2:30" x14ac:dyDescent="0.25"/>
    <row r="23" spans="2:30" x14ac:dyDescent="0.25">
      <c r="B23" s="274" t="s">
        <v>769</v>
      </c>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row>
    <row r="24" spans="2:30" x14ac:dyDescent="0.25">
      <c r="B24" s="165"/>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7"/>
    </row>
    <row r="25" spans="2:30" x14ac:dyDescent="0.25">
      <c r="B25" s="232"/>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4"/>
    </row>
    <row r="26" spans="2:30" x14ac:dyDescent="0.25">
      <c r="B26" s="232"/>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4"/>
    </row>
    <row r="27" spans="2:30" x14ac:dyDescent="0.25">
      <c r="B27" s="232"/>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4"/>
    </row>
    <row r="28" spans="2:30" x14ac:dyDescent="0.25">
      <c r="B28" s="168"/>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70"/>
    </row>
    <row r="29" spans="2:30" ht="15.75" thickBot="1" x14ac:dyDescent="0.3"/>
    <row r="30" spans="2:30" ht="15.75" thickBot="1" x14ac:dyDescent="0.3">
      <c r="B30" s="2432"/>
      <c r="C30" s="2433"/>
      <c r="D30" s="2433"/>
      <c r="E30" s="2433"/>
      <c r="F30" s="2433"/>
      <c r="G30" s="2433"/>
      <c r="H30" s="2433"/>
      <c r="I30" s="2433"/>
      <c r="J30" s="2433"/>
      <c r="K30" s="2433"/>
      <c r="L30" s="2433"/>
      <c r="M30" s="2433"/>
      <c r="N30" s="2433"/>
      <c r="O30" s="2433"/>
      <c r="P30" s="2433"/>
      <c r="Q30" s="2433"/>
      <c r="R30" s="2433"/>
      <c r="S30" s="2433"/>
      <c r="T30" s="2433"/>
      <c r="U30" s="2433"/>
      <c r="V30" s="2433"/>
      <c r="W30" s="2433"/>
      <c r="X30" s="2433"/>
      <c r="Y30" s="2433"/>
      <c r="Z30" s="2434"/>
      <c r="AA30" s="2429" t="s">
        <v>774</v>
      </c>
      <c r="AB30" s="2430"/>
      <c r="AC30" s="2430"/>
      <c r="AD30" s="2431"/>
    </row>
    <row r="31" spans="2:30" ht="15.75" thickBot="1" x14ac:dyDescent="0.3">
      <c r="B31" s="2426" t="s">
        <v>770</v>
      </c>
      <c r="C31" s="2427"/>
      <c r="D31" s="2427"/>
      <c r="E31" s="2427"/>
      <c r="F31" s="2427"/>
      <c r="G31" s="2427"/>
      <c r="H31" s="2427"/>
      <c r="I31" s="2427"/>
      <c r="J31" s="2427"/>
      <c r="K31" s="2427"/>
      <c r="L31" s="2427"/>
      <c r="M31" s="2427"/>
      <c r="N31" s="2427"/>
      <c r="O31" s="2427"/>
      <c r="P31" s="2427"/>
      <c r="Q31" s="2427"/>
      <c r="R31" s="2427"/>
      <c r="S31" s="2427"/>
      <c r="T31" s="2427"/>
      <c r="U31" s="2427"/>
      <c r="V31" s="2427"/>
      <c r="W31" s="2427"/>
      <c r="X31" s="2427"/>
      <c r="Y31" s="2427"/>
      <c r="Z31" s="2428"/>
      <c r="AA31" s="2423"/>
      <c r="AB31" s="2424"/>
      <c r="AC31" s="2424"/>
      <c r="AD31" s="2425"/>
    </row>
    <row r="32" spans="2:30" ht="15.75" thickBot="1" x14ac:dyDescent="0.3"/>
    <row r="33" spans="2:30" x14ac:dyDescent="0.25">
      <c r="B33" s="2446"/>
      <c r="C33" s="2447"/>
      <c r="D33" s="2447"/>
      <c r="E33" s="2447"/>
      <c r="F33" s="2447"/>
      <c r="G33" s="2447"/>
      <c r="H33" s="2447"/>
      <c r="I33" s="2447"/>
      <c r="J33" s="2447"/>
      <c r="K33" s="2447"/>
      <c r="L33" s="2447"/>
      <c r="M33" s="2447"/>
      <c r="N33" s="2447"/>
      <c r="O33" s="2447"/>
      <c r="P33" s="2447"/>
      <c r="Q33" s="2447"/>
      <c r="R33" s="2447"/>
      <c r="S33" s="2447"/>
      <c r="T33" s="2447"/>
      <c r="U33" s="2447"/>
      <c r="V33" s="2448"/>
      <c r="W33" s="2440" t="s">
        <v>775</v>
      </c>
      <c r="X33" s="2441"/>
      <c r="Y33" s="2441"/>
      <c r="Z33" s="2442"/>
      <c r="AA33" s="2436" t="s">
        <v>776</v>
      </c>
      <c r="AB33" s="2436"/>
      <c r="AC33" s="2436"/>
      <c r="AD33" s="2437"/>
    </row>
    <row r="34" spans="2:30" ht="15.75" thickBot="1" x14ac:dyDescent="0.3">
      <c r="B34" s="2449"/>
      <c r="C34" s="2450"/>
      <c r="D34" s="2450"/>
      <c r="E34" s="2450"/>
      <c r="F34" s="2450"/>
      <c r="G34" s="2450"/>
      <c r="H34" s="2450"/>
      <c r="I34" s="2450"/>
      <c r="J34" s="2450"/>
      <c r="K34" s="2450"/>
      <c r="L34" s="2450"/>
      <c r="M34" s="2450"/>
      <c r="N34" s="2450"/>
      <c r="O34" s="2450"/>
      <c r="P34" s="2450"/>
      <c r="Q34" s="2450"/>
      <c r="R34" s="2450"/>
      <c r="S34" s="2450"/>
      <c r="T34" s="2450"/>
      <c r="U34" s="2450"/>
      <c r="V34" s="2451"/>
      <c r="W34" s="2443"/>
      <c r="X34" s="2444"/>
      <c r="Y34" s="2444"/>
      <c r="Z34" s="2445"/>
      <c r="AA34" s="2438"/>
      <c r="AB34" s="2438"/>
      <c r="AC34" s="2438"/>
      <c r="AD34" s="2439"/>
    </row>
    <row r="35" spans="2:30" ht="15.75" thickBot="1" x14ac:dyDescent="0.3">
      <c r="B35" s="2452" t="s">
        <v>771</v>
      </c>
      <c r="C35" s="2453"/>
      <c r="D35" s="2453"/>
      <c r="E35" s="2453"/>
      <c r="F35" s="2453"/>
      <c r="G35" s="2453"/>
      <c r="H35" s="2453"/>
      <c r="I35" s="2453"/>
      <c r="J35" s="2453"/>
      <c r="K35" s="2453"/>
      <c r="L35" s="2453"/>
      <c r="M35" s="2453"/>
      <c r="N35" s="2453"/>
      <c r="O35" s="2453"/>
      <c r="P35" s="2453"/>
      <c r="Q35" s="2453"/>
      <c r="R35" s="2453"/>
      <c r="S35" s="2453"/>
      <c r="T35" s="2453"/>
      <c r="U35" s="2453"/>
      <c r="V35" s="2454"/>
      <c r="W35" s="2423"/>
      <c r="X35" s="2424"/>
      <c r="Y35" s="2424"/>
      <c r="Z35" s="2455"/>
      <c r="AA35" s="2424"/>
      <c r="AB35" s="2424"/>
      <c r="AC35" s="2424"/>
      <c r="AD35" s="2425"/>
    </row>
    <row r="36" spans="2:30" x14ac:dyDescent="0.25"/>
    <row r="37" spans="2:30" x14ac:dyDescent="0.25">
      <c r="B37" s="274" t="s">
        <v>772</v>
      </c>
      <c r="C37" s="274"/>
      <c r="D37" s="274"/>
      <c r="E37" s="274"/>
      <c r="F37" s="274"/>
      <c r="G37" s="274"/>
      <c r="H37" s="274"/>
      <c r="I37" s="274"/>
      <c r="J37" s="274"/>
      <c r="K37" s="274"/>
      <c r="L37" s="274"/>
      <c r="M37" s="274"/>
      <c r="N37" s="274"/>
      <c r="O37" s="274"/>
      <c r="P37" s="274"/>
      <c r="Q37" s="274"/>
      <c r="R37" s="274"/>
      <c r="S37" s="274"/>
      <c r="T37" s="274"/>
      <c r="U37" s="274"/>
      <c r="V37" s="274"/>
      <c r="W37" s="274"/>
      <c r="X37" s="274"/>
      <c r="Y37" s="275"/>
      <c r="Z37" s="243"/>
      <c r="AA37" s="243"/>
      <c r="AB37" s="243"/>
      <c r="AC37" s="243"/>
      <c r="AD37" s="243"/>
    </row>
    <row r="38" spans="2:30" x14ac:dyDescent="0.25"/>
    <row r="39" spans="2:30" x14ac:dyDescent="0.25">
      <c r="B39" s="274" t="s">
        <v>773</v>
      </c>
      <c r="C39" s="274"/>
      <c r="D39" s="274"/>
      <c r="E39" s="274"/>
      <c r="F39" s="274"/>
      <c r="G39" s="274"/>
      <c r="H39" s="274"/>
      <c r="I39" s="274"/>
      <c r="J39" s="274"/>
      <c r="K39" s="274"/>
      <c r="L39" s="274"/>
      <c r="M39" s="274"/>
      <c r="N39" s="275"/>
      <c r="O39" s="243"/>
      <c r="P39" s="243"/>
      <c r="Q39" s="243"/>
      <c r="R39" s="243"/>
      <c r="S39" s="243"/>
      <c r="T39" s="243"/>
      <c r="U39" s="243"/>
      <c r="V39" s="243"/>
      <c r="W39" s="243"/>
      <c r="X39" s="243"/>
      <c r="Y39" s="243"/>
      <c r="Z39" s="243"/>
      <c r="AA39" s="243"/>
      <c r="AB39" s="243"/>
      <c r="AC39" s="243"/>
      <c r="AD39" s="243"/>
    </row>
    <row r="40" spans="2:30" ht="15.75" thickBot="1" x14ac:dyDescent="0.3"/>
    <row r="41" spans="2:30" ht="15.75" thickBot="1" x14ac:dyDescent="0.3">
      <c r="B41" s="172" t="s">
        <v>780</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row>
    <row r="42" spans="2:30" x14ac:dyDescent="0.25"/>
    <row r="43" spans="2:30" x14ac:dyDescent="0.25">
      <c r="B43" s="274" t="s">
        <v>781</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row>
    <row r="44" spans="2:30" ht="15.75" thickBot="1" x14ac:dyDescent="0.3"/>
    <row r="45" spans="2:30" ht="15.75" thickBot="1" x14ac:dyDescent="0.3">
      <c r="B45" s="2403" t="s">
        <v>787</v>
      </c>
      <c r="C45" s="2404"/>
      <c r="D45" s="2404"/>
      <c r="E45" s="2404"/>
      <c r="F45" s="2404"/>
      <c r="G45" s="2404"/>
      <c r="H45" s="2404"/>
      <c r="I45" s="2404"/>
      <c r="J45" s="2404"/>
      <c r="K45" s="2404"/>
      <c r="L45" s="2404"/>
      <c r="M45" s="2404"/>
      <c r="N45" s="2405"/>
      <c r="O45" s="2403" t="s">
        <v>788</v>
      </c>
      <c r="P45" s="2404"/>
      <c r="Q45" s="2404"/>
      <c r="R45" s="2404"/>
      <c r="S45" s="2404"/>
      <c r="T45" s="2404"/>
      <c r="U45" s="2404"/>
      <c r="V45" s="2404"/>
      <c r="W45" s="2404"/>
      <c r="X45" s="2404"/>
      <c r="Y45" s="2404"/>
      <c r="Z45" s="2406"/>
      <c r="AA45" s="2456" t="s">
        <v>120</v>
      </c>
      <c r="AB45" s="2404"/>
      <c r="AC45" s="2404"/>
      <c r="AD45" s="2406"/>
    </row>
    <row r="46" spans="2:30" x14ac:dyDescent="0.25">
      <c r="B46" s="2457"/>
      <c r="C46" s="2458"/>
      <c r="D46" s="2458"/>
      <c r="E46" s="2458"/>
      <c r="F46" s="2458"/>
      <c r="G46" s="2458"/>
      <c r="H46" s="2458"/>
      <c r="I46" s="2458"/>
      <c r="J46" s="2458"/>
      <c r="K46" s="2458"/>
      <c r="L46" s="2458"/>
      <c r="M46" s="2458"/>
      <c r="N46" s="2459"/>
      <c r="O46" s="2457"/>
      <c r="P46" s="2458"/>
      <c r="Q46" s="2458"/>
      <c r="R46" s="2458"/>
      <c r="S46" s="2458"/>
      <c r="T46" s="2458"/>
      <c r="U46" s="2458"/>
      <c r="V46" s="2458"/>
      <c r="W46" s="2458"/>
      <c r="X46" s="2458"/>
      <c r="Y46" s="2458"/>
      <c r="Z46" s="2466"/>
      <c r="AA46" s="2469"/>
      <c r="AB46" s="2470"/>
      <c r="AC46" s="2470"/>
      <c r="AD46" s="2471"/>
    </row>
    <row r="47" spans="2:30" x14ac:dyDescent="0.25">
      <c r="B47" s="2460"/>
      <c r="C47" s="2461"/>
      <c r="D47" s="2461"/>
      <c r="E47" s="2461"/>
      <c r="F47" s="2461"/>
      <c r="G47" s="2461"/>
      <c r="H47" s="2461"/>
      <c r="I47" s="2461"/>
      <c r="J47" s="2461"/>
      <c r="K47" s="2461"/>
      <c r="L47" s="2461"/>
      <c r="M47" s="2461"/>
      <c r="N47" s="2462"/>
      <c r="O47" s="2460"/>
      <c r="P47" s="2461"/>
      <c r="Q47" s="2461"/>
      <c r="R47" s="2461"/>
      <c r="S47" s="2461"/>
      <c r="T47" s="2461"/>
      <c r="U47" s="2461"/>
      <c r="V47" s="2461"/>
      <c r="W47" s="2461"/>
      <c r="X47" s="2461"/>
      <c r="Y47" s="2461"/>
      <c r="Z47" s="2467"/>
      <c r="AA47" s="2472"/>
      <c r="AB47" s="2473"/>
      <c r="AC47" s="2473"/>
      <c r="AD47" s="2474"/>
    </row>
    <row r="48" spans="2:30" ht="15.75" thickBot="1" x14ac:dyDescent="0.3">
      <c r="B48" s="2463"/>
      <c r="C48" s="2464"/>
      <c r="D48" s="2464"/>
      <c r="E48" s="2464"/>
      <c r="F48" s="2464"/>
      <c r="G48" s="2464"/>
      <c r="H48" s="2464"/>
      <c r="I48" s="2464"/>
      <c r="J48" s="2464"/>
      <c r="K48" s="2464"/>
      <c r="L48" s="2464"/>
      <c r="M48" s="2464"/>
      <c r="N48" s="2465"/>
      <c r="O48" s="2463"/>
      <c r="P48" s="2464"/>
      <c r="Q48" s="2464"/>
      <c r="R48" s="2464"/>
      <c r="S48" s="2464"/>
      <c r="T48" s="2464"/>
      <c r="U48" s="2464"/>
      <c r="V48" s="2464"/>
      <c r="W48" s="2464"/>
      <c r="X48" s="2464"/>
      <c r="Y48" s="2464"/>
      <c r="Z48" s="2468"/>
      <c r="AA48" s="2475"/>
      <c r="AB48" s="2476"/>
      <c r="AC48" s="2476"/>
      <c r="AD48" s="2477"/>
    </row>
    <row r="49" spans="2:30" ht="16.5" thickTop="1" thickBot="1" x14ac:dyDescent="0.3">
      <c r="B49" s="2481" t="s">
        <v>119</v>
      </c>
      <c r="C49" s="2482"/>
      <c r="D49" s="2482"/>
      <c r="E49" s="2482"/>
      <c r="F49" s="2482"/>
      <c r="G49" s="2482"/>
      <c r="H49" s="2482"/>
      <c r="I49" s="2482"/>
      <c r="J49" s="2482"/>
      <c r="K49" s="2482"/>
      <c r="L49" s="2482"/>
      <c r="M49" s="2482"/>
      <c r="N49" s="2483"/>
      <c r="O49" s="2484"/>
      <c r="P49" s="2485"/>
      <c r="Q49" s="2485"/>
      <c r="R49" s="2485"/>
      <c r="S49" s="2485"/>
      <c r="T49" s="2485"/>
      <c r="U49" s="2485"/>
      <c r="V49" s="2485"/>
      <c r="W49" s="2485"/>
      <c r="X49" s="2485"/>
      <c r="Y49" s="2485"/>
      <c r="Z49" s="2486"/>
      <c r="AA49" s="2478">
        <f>SUM(AA46:AD48)</f>
        <v>0</v>
      </c>
      <c r="AB49" s="2479"/>
      <c r="AC49" s="2479"/>
      <c r="AD49" s="2480"/>
    </row>
    <row r="50" spans="2:30" ht="15.75" thickBot="1" x14ac:dyDescent="0.3"/>
    <row r="51" spans="2:30" ht="15.75" thickBot="1" x14ac:dyDescent="0.3">
      <c r="B51" s="172" t="s">
        <v>789</v>
      </c>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row>
    <row r="52" spans="2:30" x14ac:dyDescent="0.25"/>
    <row r="53" spans="2:30" x14ac:dyDescent="0.25">
      <c r="B53" s="274" t="s">
        <v>790</v>
      </c>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5"/>
      <c r="AB53" s="244"/>
      <c r="AC53" s="273"/>
      <c r="AD53" s="242"/>
    </row>
    <row r="54" spans="2:30" x14ac:dyDescent="0.25"/>
    <row r="55" spans="2:30" x14ac:dyDescent="0.25">
      <c r="C55" s="274" t="s">
        <v>804</v>
      </c>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row>
    <row r="56" spans="2:30" ht="15.75" thickBot="1" x14ac:dyDescent="0.3"/>
    <row r="57" spans="2:30" x14ac:dyDescent="0.25">
      <c r="C57" s="598" t="s">
        <v>802</v>
      </c>
      <c r="D57" s="698"/>
      <c r="E57" s="698"/>
      <c r="F57" s="698"/>
      <c r="G57" s="698"/>
      <c r="H57" s="698"/>
      <c r="I57" s="698"/>
      <c r="J57" s="698"/>
      <c r="K57" s="698"/>
      <c r="L57" s="698"/>
      <c r="M57" s="698"/>
      <c r="N57" s="698"/>
      <c r="O57" s="698"/>
      <c r="P57" s="698"/>
      <c r="Q57" s="698"/>
      <c r="R57" s="698"/>
      <c r="S57" s="698"/>
      <c r="T57" s="698"/>
      <c r="U57" s="698"/>
      <c r="V57" s="698"/>
      <c r="W57" s="698"/>
      <c r="X57" s="698"/>
      <c r="Y57" s="698"/>
      <c r="Z57" s="599"/>
      <c r="AA57" s="475" t="s">
        <v>803</v>
      </c>
      <c r="AB57" s="380"/>
      <c r="AC57" s="380"/>
      <c r="AD57" s="437"/>
    </row>
    <row r="58" spans="2:30" ht="15.75" thickBot="1" x14ac:dyDescent="0.3">
      <c r="C58" s="602"/>
      <c r="D58" s="700"/>
      <c r="E58" s="700"/>
      <c r="F58" s="700"/>
      <c r="G58" s="700"/>
      <c r="H58" s="700"/>
      <c r="I58" s="700"/>
      <c r="J58" s="700"/>
      <c r="K58" s="700"/>
      <c r="L58" s="700"/>
      <c r="M58" s="700"/>
      <c r="N58" s="700"/>
      <c r="O58" s="700"/>
      <c r="P58" s="700"/>
      <c r="Q58" s="700"/>
      <c r="R58" s="700"/>
      <c r="S58" s="700"/>
      <c r="T58" s="700"/>
      <c r="U58" s="700"/>
      <c r="V58" s="700"/>
      <c r="W58" s="700"/>
      <c r="X58" s="700"/>
      <c r="Y58" s="700"/>
      <c r="Z58" s="603"/>
      <c r="AA58" s="478"/>
      <c r="AB58" s="386"/>
      <c r="AC58" s="386"/>
      <c r="AD58" s="479"/>
    </row>
    <row r="59" spans="2:30" x14ac:dyDescent="0.25">
      <c r="C59" s="2490" t="s">
        <v>791</v>
      </c>
      <c r="D59" s="2491"/>
      <c r="E59" s="2491"/>
      <c r="F59" s="2491"/>
      <c r="G59" s="2491"/>
      <c r="H59" s="2491"/>
      <c r="I59" s="2491"/>
      <c r="J59" s="2491"/>
      <c r="K59" s="2491"/>
      <c r="L59" s="2491"/>
      <c r="M59" s="2491"/>
      <c r="N59" s="2491"/>
      <c r="O59" s="2491"/>
      <c r="P59" s="2491"/>
      <c r="Q59" s="2491"/>
      <c r="R59" s="2491"/>
      <c r="S59" s="2491"/>
      <c r="T59" s="2491"/>
      <c r="U59" s="2491"/>
      <c r="V59" s="2491"/>
      <c r="W59" s="2491"/>
      <c r="X59" s="2491"/>
      <c r="Y59" s="2491"/>
      <c r="Z59" s="2492"/>
      <c r="AA59" s="2487">
        <f>'T5-Sources'!AF32</f>
        <v>0</v>
      </c>
      <c r="AB59" s="2488"/>
      <c r="AC59" s="2488"/>
      <c r="AD59" s="2489"/>
    </row>
    <row r="60" spans="2:30" x14ac:dyDescent="0.25">
      <c r="C60" s="2460"/>
      <c r="D60" s="2461"/>
      <c r="E60" s="2461"/>
      <c r="F60" s="2461"/>
      <c r="G60" s="2461"/>
      <c r="H60" s="2461"/>
      <c r="I60" s="2461"/>
      <c r="J60" s="2461"/>
      <c r="K60" s="2461"/>
      <c r="L60" s="2461"/>
      <c r="M60" s="2461"/>
      <c r="N60" s="2461"/>
      <c r="O60" s="2461"/>
      <c r="P60" s="2461"/>
      <c r="Q60" s="2461"/>
      <c r="R60" s="2461"/>
      <c r="S60" s="2461"/>
      <c r="T60" s="2461"/>
      <c r="U60" s="2461"/>
      <c r="V60" s="2461"/>
      <c r="W60" s="2461"/>
      <c r="X60" s="2461"/>
      <c r="Y60" s="2461"/>
      <c r="Z60" s="2462"/>
      <c r="AA60" s="2496"/>
      <c r="AB60" s="2473"/>
      <c r="AC60" s="2473"/>
      <c r="AD60" s="2474"/>
    </row>
    <row r="61" spans="2:30" x14ac:dyDescent="0.25">
      <c r="C61" s="2460"/>
      <c r="D61" s="2461"/>
      <c r="E61" s="2461"/>
      <c r="F61" s="2461"/>
      <c r="G61" s="2461"/>
      <c r="H61" s="2461"/>
      <c r="I61" s="2461"/>
      <c r="J61" s="2461"/>
      <c r="K61" s="2461"/>
      <c r="L61" s="2461"/>
      <c r="M61" s="2461"/>
      <c r="N61" s="2461"/>
      <c r="O61" s="2461"/>
      <c r="P61" s="2461"/>
      <c r="Q61" s="2461"/>
      <c r="R61" s="2461"/>
      <c r="S61" s="2461"/>
      <c r="T61" s="2461"/>
      <c r="U61" s="2461"/>
      <c r="V61" s="2461"/>
      <c r="W61" s="2461"/>
      <c r="X61" s="2461"/>
      <c r="Y61" s="2461"/>
      <c r="Z61" s="2462"/>
      <c r="AA61" s="2496"/>
      <c r="AB61" s="2473"/>
      <c r="AC61" s="2473"/>
      <c r="AD61" s="2474"/>
    </row>
    <row r="62" spans="2:30" ht="15.75" thickBot="1" x14ac:dyDescent="0.3">
      <c r="C62" s="2463"/>
      <c r="D62" s="2464"/>
      <c r="E62" s="2464"/>
      <c r="F62" s="2464"/>
      <c r="G62" s="2464"/>
      <c r="H62" s="2464"/>
      <c r="I62" s="2464"/>
      <c r="J62" s="2464"/>
      <c r="K62" s="2464"/>
      <c r="L62" s="2464"/>
      <c r="M62" s="2464"/>
      <c r="N62" s="2464"/>
      <c r="O62" s="2464"/>
      <c r="P62" s="2464"/>
      <c r="Q62" s="2464"/>
      <c r="R62" s="2464"/>
      <c r="S62" s="2464"/>
      <c r="T62" s="2464"/>
      <c r="U62" s="2464"/>
      <c r="V62" s="2464"/>
      <c r="W62" s="2464"/>
      <c r="X62" s="2464"/>
      <c r="Y62" s="2464"/>
      <c r="Z62" s="2465"/>
      <c r="AA62" s="2497"/>
      <c r="AB62" s="2476"/>
      <c r="AC62" s="2476"/>
      <c r="AD62" s="2477"/>
    </row>
    <row r="63" spans="2:30" ht="16.5" thickTop="1" thickBot="1" x14ac:dyDescent="0.3">
      <c r="C63" s="2481" t="s">
        <v>119</v>
      </c>
      <c r="D63" s="2482"/>
      <c r="E63" s="2482"/>
      <c r="F63" s="2482"/>
      <c r="G63" s="2482"/>
      <c r="H63" s="2482"/>
      <c r="I63" s="2482"/>
      <c r="J63" s="2482"/>
      <c r="K63" s="2482"/>
      <c r="L63" s="2482"/>
      <c r="M63" s="2482"/>
      <c r="N63" s="2482"/>
      <c r="O63" s="2482"/>
      <c r="P63" s="2482"/>
      <c r="Q63" s="2482"/>
      <c r="R63" s="2482"/>
      <c r="S63" s="2482"/>
      <c r="T63" s="2482"/>
      <c r="U63" s="2482"/>
      <c r="V63" s="2482"/>
      <c r="W63" s="2482"/>
      <c r="X63" s="2482"/>
      <c r="Y63" s="2482"/>
      <c r="Z63" s="2483"/>
      <c r="AA63" s="2498">
        <f>SUM(AA59:AD62)</f>
        <v>0</v>
      </c>
      <c r="AB63" s="2479"/>
      <c r="AC63" s="2479"/>
      <c r="AD63" s="2480"/>
    </row>
    <row r="64" spans="2:30" x14ac:dyDescent="0.25"/>
    <row r="65" spans="2:30" x14ac:dyDescent="0.25">
      <c r="C65" s="2505" t="str">
        <f>IF(AA63&gt;1000000,"Outstanding Balance, Including Loan Request, Exceeds $1,000,000","Outstanding Balance, Including Loan Request, Does NOT Exceed $1,000,000")</f>
        <v>Outstanding Balance, Including Loan Request, Does NOT Exceed $1,000,000</v>
      </c>
      <c r="D65" s="2505"/>
      <c r="E65" s="2505"/>
      <c r="F65" s="2505"/>
      <c r="G65" s="2505"/>
      <c r="H65" s="2505"/>
      <c r="I65" s="2505"/>
      <c r="J65" s="2505"/>
      <c r="K65" s="2505"/>
      <c r="L65" s="2505"/>
      <c r="M65" s="2505"/>
      <c r="N65" s="2505"/>
      <c r="O65" s="2505"/>
      <c r="P65" s="2505"/>
      <c r="Q65" s="2505"/>
      <c r="R65" s="2505"/>
      <c r="S65" s="2505"/>
      <c r="T65" s="2505"/>
      <c r="U65" s="2505"/>
      <c r="V65" s="2505"/>
      <c r="W65" s="2505"/>
      <c r="X65" s="2505"/>
      <c r="Y65" s="2505"/>
      <c r="Z65" s="2505"/>
      <c r="AA65" s="2505"/>
      <c r="AB65" s="2505"/>
      <c r="AC65" s="2505"/>
      <c r="AD65" s="2505"/>
    </row>
    <row r="66" spans="2:30" ht="15.75" thickBot="1" x14ac:dyDescent="0.3"/>
    <row r="67" spans="2:30" ht="15.75" thickBot="1" x14ac:dyDescent="0.3">
      <c r="B67" s="172" t="s">
        <v>792</v>
      </c>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row>
    <row r="68" spans="2:30" ht="15.75" thickBot="1" x14ac:dyDescent="0.3"/>
    <row r="69" spans="2:30" s="37" customFormat="1" ht="15" customHeight="1" x14ac:dyDescent="0.25">
      <c r="B69" s="2515" t="s">
        <v>793</v>
      </c>
      <c r="C69" s="2516"/>
      <c r="D69" s="2516"/>
      <c r="E69" s="2516"/>
      <c r="F69" s="2516"/>
      <c r="G69" s="2516"/>
      <c r="H69" s="2516"/>
      <c r="I69" s="2516"/>
      <c r="J69" s="2516"/>
      <c r="K69" s="2517"/>
      <c r="L69" s="2499">
        <f>'T5-Sources'!AF32</f>
        <v>0</v>
      </c>
      <c r="M69" s="2500"/>
      <c r="N69" s="2500"/>
      <c r="O69" s="2500"/>
      <c r="P69" s="2501"/>
      <c r="Q69" s="36"/>
      <c r="R69" s="36"/>
      <c r="S69" s="36"/>
      <c r="T69" s="36"/>
      <c r="U69" s="36"/>
      <c r="V69" s="36"/>
      <c r="W69" s="36"/>
      <c r="X69" s="36"/>
      <c r="Y69" s="36"/>
      <c r="Z69" s="36"/>
      <c r="AA69" s="36"/>
      <c r="AB69" s="36"/>
      <c r="AC69" s="36"/>
      <c r="AD69" s="36"/>
    </row>
    <row r="70" spans="2:30" x14ac:dyDescent="0.25">
      <c r="B70" s="2506" t="s">
        <v>794</v>
      </c>
      <c r="C70" s="2507"/>
      <c r="D70" s="2507"/>
      <c r="E70" s="2507"/>
      <c r="F70" s="2507"/>
      <c r="G70" s="2507"/>
      <c r="H70" s="2507"/>
      <c r="I70" s="2507"/>
      <c r="J70" s="2507"/>
      <c r="K70" s="2508"/>
      <c r="L70" s="2502">
        <f>'T6-Budget'!Z40</f>
        <v>0</v>
      </c>
      <c r="M70" s="2503"/>
      <c r="N70" s="2503"/>
      <c r="O70" s="2503"/>
      <c r="P70" s="2504"/>
      <c r="Q70" s="36"/>
      <c r="R70" s="36"/>
      <c r="S70" s="36"/>
      <c r="T70" s="36"/>
      <c r="U70" s="36"/>
      <c r="V70" s="36"/>
      <c r="W70" s="36"/>
      <c r="X70" s="36"/>
      <c r="Y70" s="36"/>
      <c r="Z70" s="36"/>
      <c r="AA70" s="36"/>
      <c r="AB70" s="36"/>
      <c r="AC70" s="36"/>
      <c r="AD70" s="36"/>
    </row>
    <row r="71" spans="2:30" x14ac:dyDescent="0.25">
      <c r="B71" s="2506" t="s">
        <v>795</v>
      </c>
      <c r="C71" s="2507"/>
      <c r="D71" s="2507"/>
      <c r="E71" s="2507"/>
      <c r="F71" s="2507"/>
      <c r="G71" s="2507"/>
      <c r="H71" s="2507"/>
      <c r="I71" s="2507"/>
      <c r="J71" s="2507"/>
      <c r="K71" s="2508"/>
      <c r="L71" s="2493">
        <f>IF(AND(L69&gt;0,L70&gt;0),L69/L70,0)</f>
        <v>0</v>
      </c>
      <c r="M71" s="2494"/>
      <c r="N71" s="2494"/>
      <c r="O71" s="2494"/>
      <c r="P71" s="2495"/>
    </row>
    <row r="72" spans="2:30" x14ac:dyDescent="0.25">
      <c r="B72" s="2506" t="s">
        <v>80</v>
      </c>
      <c r="C72" s="2507"/>
      <c r="D72" s="2507"/>
      <c r="E72" s="2507"/>
      <c r="F72" s="2507"/>
      <c r="G72" s="2507"/>
      <c r="H72" s="2507"/>
      <c r="I72" s="2507"/>
      <c r="J72" s="2507"/>
      <c r="K72" s="2508"/>
      <c r="L72" s="2509">
        <f>'T4-Units'!B54</f>
        <v>0</v>
      </c>
      <c r="M72" s="2510"/>
      <c r="N72" s="2510"/>
      <c r="O72" s="2510"/>
      <c r="P72" s="2511"/>
    </row>
    <row r="73" spans="2:30" ht="15.75" thickBot="1" x14ac:dyDescent="0.3">
      <c r="B73" s="2413" t="s">
        <v>796</v>
      </c>
      <c r="C73" s="2414"/>
      <c r="D73" s="2414"/>
      <c r="E73" s="2414"/>
      <c r="F73" s="2414"/>
      <c r="G73" s="2414"/>
      <c r="H73" s="2414"/>
      <c r="I73" s="2414"/>
      <c r="J73" s="2414"/>
      <c r="K73" s="2415"/>
      <c r="L73" s="2512">
        <f>'T4-Units'!K54</f>
        <v>0</v>
      </c>
      <c r="M73" s="2513"/>
      <c r="N73" s="2513"/>
      <c r="O73" s="2513"/>
      <c r="P73" s="2514"/>
    </row>
    <row r="74" spans="2:30" x14ac:dyDescent="0.25"/>
    <row r="75" spans="2:30" x14ac:dyDescent="0.25">
      <c r="B75" s="274" t="s">
        <v>800</v>
      </c>
      <c r="C75" s="274"/>
      <c r="D75" s="274"/>
      <c r="E75" s="274"/>
      <c r="F75" s="274"/>
      <c r="G75" s="274"/>
      <c r="H75" s="274"/>
      <c r="I75" s="274"/>
      <c r="J75" s="274"/>
      <c r="K75" s="274"/>
      <c r="L75" s="274"/>
      <c r="M75" s="274"/>
      <c r="N75" s="274"/>
      <c r="O75" s="274"/>
      <c r="P75" s="274"/>
      <c r="Q75" s="274"/>
      <c r="R75" s="274"/>
      <c r="S75" s="275"/>
      <c r="T75" s="244"/>
      <c r="U75" s="273"/>
      <c r="V75" s="273"/>
      <c r="W75" s="273"/>
      <c r="X75" s="273"/>
      <c r="Y75" s="273"/>
      <c r="Z75" s="273"/>
      <c r="AA75" s="273"/>
      <c r="AB75" s="273"/>
      <c r="AC75" s="273"/>
      <c r="AD75" s="242"/>
    </row>
    <row r="76" spans="2:30" x14ac:dyDescent="0.25"/>
    <row r="77" spans="2:30" ht="15" customHeight="1" x14ac:dyDescent="0.25">
      <c r="B77" s="2435" t="s">
        <v>1084</v>
      </c>
      <c r="C77" s="2435"/>
      <c r="D77" s="2435"/>
      <c r="E77" s="2435"/>
      <c r="F77" s="2435"/>
      <c r="G77" s="2435"/>
      <c r="H77" s="2435"/>
      <c r="I77" s="2435"/>
      <c r="J77" s="2435"/>
      <c r="K77" s="2435"/>
      <c r="L77" s="2435"/>
      <c r="M77" s="2435"/>
      <c r="N77" s="2435"/>
      <c r="O77" s="2435"/>
      <c r="P77" s="2435"/>
      <c r="Q77" s="2435"/>
      <c r="R77" s="2435"/>
      <c r="S77" s="2435"/>
      <c r="T77" s="2435"/>
      <c r="U77" s="2435"/>
      <c r="V77" s="2435"/>
      <c r="W77" s="2435"/>
      <c r="X77" s="2435"/>
      <c r="Y77" s="2435"/>
      <c r="Z77" s="2435"/>
      <c r="AA77" s="2435"/>
      <c r="AB77" s="38"/>
      <c r="AC77" s="38"/>
      <c r="AD77" s="38"/>
    </row>
    <row r="78" spans="2:30" x14ac:dyDescent="0.25">
      <c r="B78" s="2435"/>
      <c r="C78" s="2435"/>
      <c r="D78" s="2435"/>
      <c r="E78" s="2435"/>
      <c r="F78" s="2435"/>
      <c r="G78" s="2435"/>
      <c r="H78" s="2435"/>
      <c r="I78" s="2435"/>
      <c r="J78" s="2435"/>
      <c r="K78" s="2435"/>
      <c r="L78" s="2435"/>
      <c r="M78" s="2435"/>
      <c r="N78" s="2435"/>
      <c r="O78" s="2435"/>
      <c r="P78" s="2435"/>
      <c r="Q78" s="2435"/>
      <c r="R78" s="2435"/>
      <c r="S78" s="2435"/>
      <c r="T78" s="2435"/>
      <c r="U78" s="2435"/>
      <c r="V78" s="2435"/>
      <c r="W78" s="2435"/>
      <c r="X78" s="2435"/>
      <c r="Y78" s="2435"/>
      <c r="Z78" s="2435"/>
      <c r="AA78" s="2435"/>
      <c r="AB78" s="38"/>
      <c r="AC78" s="38"/>
      <c r="AD78" s="38"/>
    </row>
    <row r="79" spans="2:30" x14ac:dyDescent="0.25">
      <c r="B79" s="2435"/>
      <c r="C79" s="2435"/>
      <c r="D79" s="2435"/>
      <c r="E79" s="2435"/>
      <c r="F79" s="2435"/>
      <c r="G79" s="2435"/>
      <c r="H79" s="2435"/>
      <c r="I79" s="2435"/>
      <c r="J79" s="2435"/>
      <c r="K79" s="2435"/>
      <c r="L79" s="2435"/>
      <c r="M79" s="2435"/>
      <c r="N79" s="2435"/>
      <c r="O79" s="2435"/>
      <c r="P79" s="2435"/>
      <c r="Q79" s="2435"/>
      <c r="R79" s="2435"/>
      <c r="S79" s="2435"/>
      <c r="T79" s="2435"/>
      <c r="U79" s="2435"/>
      <c r="V79" s="2435"/>
      <c r="W79" s="2435"/>
      <c r="X79" s="2435"/>
      <c r="Y79" s="2435"/>
      <c r="Z79" s="2435"/>
      <c r="AA79" s="2435"/>
      <c r="AB79" s="270" t="str">
        <f>IF('T4-Units'!AB69="N/A","N/A",IF(AND('T4-Units'!AB69="YES",'T4-Units'!AB63="YES"),"YES","NO"))</f>
        <v>N/A</v>
      </c>
      <c r="AC79" s="2510"/>
      <c r="AD79" s="341"/>
    </row>
    <row r="80" spans="2:30" ht="15.75" thickBot="1" x14ac:dyDescent="0.3"/>
    <row r="81" spans="2:30" ht="15.75" thickBot="1" x14ac:dyDescent="0.3">
      <c r="B81" s="172" t="s">
        <v>801</v>
      </c>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row>
    <row r="82" spans="2:30" x14ac:dyDescent="0.25"/>
    <row r="83" spans="2:30" x14ac:dyDescent="0.25">
      <c r="B83" s="165"/>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7"/>
    </row>
    <row r="84" spans="2:30" x14ac:dyDescent="0.25">
      <c r="B84" s="232"/>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4"/>
    </row>
    <row r="85" spans="2:30" x14ac:dyDescent="0.25">
      <c r="B85" s="232"/>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4"/>
    </row>
    <row r="86" spans="2:30" x14ac:dyDescent="0.25">
      <c r="B86" s="232"/>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4"/>
    </row>
    <row r="87" spans="2:30" x14ac:dyDescent="0.25">
      <c r="B87" s="168"/>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70"/>
    </row>
    <row r="88" spans="2:30" x14ac:dyDescent="0.25"/>
    <row r="89" spans="2:30" x14ac:dyDescent="0.25">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row>
    <row r="90" spans="2:30" x14ac:dyDescent="0.25"/>
  </sheetData>
  <sheetProtection algorithmName="SHA-512" hashValue="dOU8iTG6+M1WluReDfbRJHAuBKh/cPjMouoyJ+UbrRyxfKoEqvda+TYQvmXFW+LEgnM1/Y+TbaEEHyN+Sx2sAg==" saltValue="73+hfx3nePUxN1BXdVXkCg==" spinCount="100000" sheet="1" objects="1" scenarios="1" selectLockedCells="1"/>
  <mergeCells count="88">
    <mergeCell ref="B89:AD89"/>
    <mergeCell ref="C57:Z58"/>
    <mergeCell ref="AA57:AD58"/>
    <mergeCell ref="C65:AD65"/>
    <mergeCell ref="B81:AD81"/>
    <mergeCell ref="T75:AD75"/>
    <mergeCell ref="B75:S75"/>
    <mergeCell ref="B72:K72"/>
    <mergeCell ref="B73:K73"/>
    <mergeCell ref="L72:P72"/>
    <mergeCell ref="L73:P73"/>
    <mergeCell ref="AB79:AD79"/>
    <mergeCell ref="B77:AA79"/>
    <mergeCell ref="B69:K69"/>
    <mergeCell ref="B70:K70"/>
    <mergeCell ref="B71:K71"/>
    <mergeCell ref="L71:P71"/>
    <mergeCell ref="C60:Z60"/>
    <mergeCell ref="C61:Z61"/>
    <mergeCell ref="C62:Z62"/>
    <mergeCell ref="AA60:AD60"/>
    <mergeCell ref="AA61:AD61"/>
    <mergeCell ref="AA62:AD62"/>
    <mergeCell ref="AA63:AD63"/>
    <mergeCell ref="C63:Z63"/>
    <mergeCell ref="B67:AD67"/>
    <mergeCell ref="L69:P69"/>
    <mergeCell ref="L70:P70"/>
    <mergeCell ref="AB53:AD53"/>
    <mergeCell ref="B53:AA53"/>
    <mergeCell ref="AA59:AD59"/>
    <mergeCell ref="C59:Z59"/>
    <mergeCell ref="C55:AD55"/>
    <mergeCell ref="B51:AD51"/>
    <mergeCell ref="AA45:AD45"/>
    <mergeCell ref="B45:N45"/>
    <mergeCell ref="O45:Z45"/>
    <mergeCell ref="B46:N46"/>
    <mergeCell ref="B47:N47"/>
    <mergeCell ref="B48:N48"/>
    <mergeCell ref="O46:Z46"/>
    <mergeCell ref="O47:Z47"/>
    <mergeCell ref="O48:Z48"/>
    <mergeCell ref="AA46:AD46"/>
    <mergeCell ref="AA47:AD47"/>
    <mergeCell ref="AA48:AD48"/>
    <mergeCell ref="AA49:AD49"/>
    <mergeCell ref="B49:N49"/>
    <mergeCell ref="O49:Z49"/>
    <mergeCell ref="B43:AD43"/>
    <mergeCell ref="AA33:AD34"/>
    <mergeCell ref="W33:Z34"/>
    <mergeCell ref="B33:V34"/>
    <mergeCell ref="B35:V35"/>
    <mergeCell ref="W35:Z35"/>
    <mergeCell ref="AA35:AD35"/>
    <mergeCell ref="Z37:AD37"/>
    <mergeCell ref="B37:Y37"/>
    <mergeCell ref="O39:AD39"/>
    <mergeCell ref="B39:N39"/>
    <mergeCell ref="B41:AD41"/>
    <mergeCell ref="AB14:AD14"/>
    <mergeCell ref="B10:AA10"/>
    <mergeCell ref="AA31:AD31"/>
    <mergeCell ref="B31:Z31"/>
    <mergeCell ref="AA30:AD30"/>
    <mergeCell ref="B30:Z30"/>
    <mergeCell ref="B16:AD16"/>
    <mergeCell ref="B18:AD19"/>
    <mergeCell ref="B20:AD21"/>
    <mergeCell ref="B23:AD23"/>
    <mergeCell ref="B24:AD28"/>
    <mergeCell ref="B83:AD87"/>
    <mergeCell ref="B2:AD2"/>
    <mergeCell ref="B4:AD4"/>
    <mergeCell ref="B8:AA8"/>
    <mergeCell ref="AB8:AD8"/>
    <mergeCell ref="B9:AA9"/>
    <mergeCell ref="B6:AD6"/>
    <mergeCell ref="B11:AA11"/>
    <mergeCell ref="B12:AA12"/>
    <mergeCell ref="B13:AA13"/>
    <mergeCell ref="B14:AA14"/>
    <mergeCell ref="AB9:AD9"/>
    <mergeCell ref="AB10:AD10"/>
    <mergeCell ref="AB11:AD11"/>
    <mergeCell ref="AB12:AD12"/>
    <mergeCell ref="AB13:AD13"/>
  </mergeCells>
  <conditionalFormatting sqref="C65:AD65">
    <cfRule type="containsText" dxfId="24" priority="1" operator="containsText" text="NOT">
      <formula>NOT(ISERROR(SEARCH("NOT",C65)))</formula>
    </cfRule>
  </conditionalFormatting>
  <printOptions horizontalCentered="1"/>
  <pageMargins left="0.5" right="0.5" top="0.5" bottom="0.5" header="0.3" footer="0.3"/>
  <pageSetup scale="97" fitToHeight="0" orientation="portrait" r:id="rId1"/>
  <headerFooter>
    <oddFooter>&amp;C&amp;P</oddFooter>
  </headerFooter>
  <rowBreaks count="1" manualBreakCount="1">
    <brk id="50" max="29"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100-000000000000}">
          <x14:formula1>
            <xm:f>Validation!$E$2:$E$3</xm:f>
          </x14:formula1>
          <xm:sqref>AB9:AD14 AB53:AD53</xm:sqref>
        </x14:dataValidation>
        <x14:dataValidation type="list" allowBlank="1" showInputMessage="1" showErrorMessage="1" xr:uid="{00000000-0002-0000-1100-000001000000}">
          <x14:formula1>
            <xm:f>Validation!$I$31:$I$33</xm:f>
          </x14:formula1>
          <xm:sqref>Z37:AD37</xm:sqref>
        </x14:dataValidation>
        <x14:dataValidation type="list" allowBlank="1" showInputMessage="1" showErrorMessage="1" xr:uid="{00000000-0002-0000-1100-000002000000}">
          <x14:formula1>
            <xm:f>Validation!$I$37:$I$39</xm:f>
          </x14:formula1>
          <xm:sqref>O39:AD39</xm:sqref>
        </x14:dataValidation>
        <x14:dataValidation type="list" allowBlank="1" showInputMessage="1" showErrorMessage="1" xr:uid="{00000000-0002-0000-1100-000003000000}">
          <x14:formula1>
            <xm:f>Validation!$I$43:$I$44</xm:f>
          </x14:formula1>
          <xm:sqref>T75:AD75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E48"/>
  <sheetViews>
    <sheetView showGridLines="0" showRowColHeaders="0" zoomScaleNormal="100" workbookViewId="0">
      <selection activeCell="B18" sqref="B18:AD22"/>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309" t="s">
        <v>1075</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row>
    <row r="3" spans="2:30" x14ac:dyDescent="0.25"/>
    <row r="4" spans="2:30" x14ac:dyDescent="0.25">
      <c r="B4" s="274" t="s">
        <v>902</v>
      </c>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row>
    <row r="5" spans="2:30" ht="15.75" thickBot="1" x14ac:dyDescent="0.3"/>
    <row r="6" spans="2:30" ht="15.75" thickBot="1" x14ac:dyDescent="0.3">
      <c r="B6" s="172" t="s">
        <v>903</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row>
    <row r="7" spans="2:30" x14ac:dyDescent="0.25"/>
    <row r="8" spans="2:30" x14ac:dyDescent="0.25">
      <c r="B8" s="2435" t="s">
        <v>1199</v>
      </c>
      <c r="C8" s="2435"/>
      <c r="D8" s="2435"/>
      <c r="E8" s="2435"/>
      <c r="F8" s="2435"/>
      <c r="G8" s="2435"/>
      <c r="H8" s="2435"/>
      <c r="I8" s="2435"/>
      <c r="J8" s="2435"/>
      <c r="K8" s="2435"/>
      <c r="L8" s="2435"/>
      <c r="M8" s="2435"/>
      <c r="N8" s="2435"/>
      <c r="O8" s="2435"/>
      <c r="P8" s="2435"/>
      <c r="Q8" s="2435"/>
      <c r="R8" s="2435"/>
      <c r="S8" s="2435"/>
      <c r="T8" s="2435"/>
      <c r="U8" s="2435"/>
      <c r="V8" s="2435"/>
      <c r="W8" s="2435"/>
      <c r="X8" s="2435"/>
      <c r="Y8" s="2435"/>
      <c r="Z8" s="2435"/>
      <c r="AA8" s="2435"/>
      <c r="AB8" s="2435"/>
      <c r="AC8" s="2435"/>
      <c r="AD8" s="2435"/>
    </row>
    <row r="9" spans="2:30" x14ac:dyDescent="0.25">
      <c r="B9" s="2435"/>
      <c r="C9" s="2435"/>
      <c r="D9" s="2435"/>
      <c r="E9" s="2435"/>
      <c r="F9" s="2435"/>
      <c r="G9" s="2435"/>
      <c r="H9" s="2435"/>
      <c r="I9" s="2435"/>
      <c r="J9" s="2435"/>
      <c r="K9" s="2435"/>
      <c r="L9" s="2435"/>
      <c r="M9" s="2435"/>
      <c r="N9" s="2435"/>
      <c r="O9" s="2435"/>
      <c r="P9" s="2435"/>
      <c r="Q9" s="2435"/>
      <c r="R9" s="2435"/>
      <c r="S9" s="2435"/>
      <c r="T9" s="2435"/>
      <c r="U9" s="2435"/>
      <c r="V9" s="2435"/>
      <c r="W9" s="2435"/>
      <c r="X9" s="2435"/>
      <c r="Y9" s="2435"/>
      <c r="Z9" s="2435"/>
      <c r="AA9" s="2435"/>
      <c r="AB9" s="2435"/>
      <c r="AC9" s="2435"/>
      <c r="AD9" s="2435"/>
    </row>
    <row r="10" spans="2:30" x14ac:dyDescent="0.25">
      <c r="B10" s="2533"/>
      <c r="C10" s="2534"/>
      <c r="D10" s="2534"/>
      <c r="E10" s="2534"/>
      <c r="F10" s="2534"/>
      <c r="G10" s="2534"/>
      <c r="H10" s="2534"/>
      <c r="I10" s="2534"/>
      <c r="J10" s="2534"/>
      <c r="K10" s="2534"/>
      <c r="L10" s="2534"/>
      <c r="M10" s="2534"/>
      <c r="N10" s="2534"/>
      <c r="O10" s="2534"/>
      <c r="P10" s="2534"/>
      <c r="Q10" s="2534"/>
      <c r="R10" s="2534"/>
      <c r="S10" s="2534"/>
      <c r="T10" s="2534"/>
      <c r="U10" s="2534"/>
      <c r="V10" s="2534"/>
      <c r="W10" s="2534"/>
      <c r="X10" s="2534"/>
      <c r="Y10" s="2534"/>
      <c r="Z10" s="2534"/>
      <c r="AA10" s="2534"/>
      <c r="AB10" s="2534"/>
      <c r="AC10" s="2534"/>
      <c r="AD10" s="2535"/>
    </row>
    <row r="11" spans="2:30" x14ac:dyDescent="0.25">
      <c r="B11" s="2536"/>
      <c r="C11" s="2537"/>
      <c r="D11" s="2537"/>
      <c r="E11" s="2537"/>
      <c r="F11" s="2537"/>
      <c r="G11" s="2537"/>
      <c r="H11" s="2537"/>
      <c r="I11" s="2537"/>
      <c r="J11" s="2537"/>
      <c r="K11" s="2537"/>
      <c r="L11" s="2537"/>
      <c r="M11" s="2537"/>
      <c r="N11" s="2537"/>
      <c r="O11" s="2537"/>
      <c r="P11" s="2537"/>
      <c r="Q11" s="2537"/>
      <c r="R11" s="2537"/>
      <c r="S11" s="2537"/>
      <c r="T11" s="2537"/>
      <c r="U11" s="2537"/>
      <c r="V11" s="2537"/>
      <c r="W11" s="2537"/>
      <c r="X11" s="2537"/>
      <c r="Y11" s="2537"/>
      <c r="Z11" s="2537"/>
      <c r="AA11" s="2537"/>
      <c r="AB11" s="2537"/>
      <c r="AC11" s="2537"/>
      <c r="AD11" s="2538"/>
    </row>
    <row r="12" spans="2:30" x14ac:dyDescent="0.25">
      <c r="B12" s="2536"/>
      <c r="C12" s="2537"/>
      <c r="D12" s="2537"/>
      <c r="E12" s="2537"/>
      <c r="F12" s="2537"/>
      <c r="G12" s="2537"/>
      <c r="H12" s="2537"/>
      <c r="I12" s="2537"/>
      <c r="J12" s="2537"/>
      <c r="K12" s="2537"/>
      <c r="L12" s="2537"/>
      <c r="M12" s="2537"/>
      <c r="N12" s="2537"/>
      <c r="O12" s="2537"/>
      <c r="P12" s="2537"/>
      <c r="Q12" s="2537"/>
      <c r="R12" s="2537"/>
      <c r="S12" s="2537"/>
      <c r="T12" s="2537"/>
      <c r="U12" s="2537"/>
      <c r="V12" s="2537"/>
      <c r="W12" s="2537"/>
      <c r="X12" s="2537"/>
      <c r="Y12" s="2537"/>
      <c r="Z12" s="2537"/>
      <c r="AA12" s="2537"/>
      <c r="AB12" s="2537"/>
      <c r="AC12" s="2537"/>
      <c r="AD12" s="2538"/>
    </row>
    <row r="13" spans="2:30" x14ac:dyDescent="0.25">
      <c r="B13" s="2536"/>
      <c r="C13" s="2537"/>
      <c r="D13" s="2537"/>
      <c r="E13" s="2537"/>
      <c r="F13" s="2537"/>
      <c r="G13" s="2537"/>
      <c r="H13" s="2537"/>
      <c r="I13" s="2537"/>
      <c r="J13" s="2537"/>
      <c r="K13" s="2537"/>
      <c r="L13" s="2537"/>
      <c r="M13" s="2537"/>
      <c r="N13" s="2537"/>
      <c r="O13" s="2537"/>
      <c r="P13" s="2537"/>
      <c r="Q13" s="2537"/>
      <c r="R13" s="2537"/>
      <c r="S13" s="2537"/>
      <c r="T13" s="2537"/>
      <c r="U13" s="2537"/>
      <c r="V13" s="2537"/>
      <c r="W13" s="2537"/>
      <c r="X13" s="2537"/>
      <c r="Y13" s="2537"/>
      <c r="Z13" s="2537"/>
      <c r="AA13" s="2537"/>
      <c r="AB13" s="2537"/>
      <c r="AC13" s="2537"/>
      <c r="AD13" s="2538"/>
    </row>
    <row r="14" spans="2:30" x14ac:dyDescent="0.25">
      <c r="B14" s="2539"/>
      <c r="C14" s="2540"/>
      <c r="D14" s="2540"/>
      <c r="E14" s="2540"/>
      <c r="F14" s="2540"/>
      <c r="G14" s="2540"/>
      <c r="H14" s="2540"/>
      <c r="I14" s="2540"/>
      <c r="J14" s="2540"/>
      <c r="K14" s="2540"/>
      <c r="L14" s="2540"/>
      <c r="M14" s="2540"/>
      <c r="N14" s="2540"/>
      <c r="O14" s="2540"/>
      <c r="P14" s="2540"/>
      <c r="Q14" s="2540"/>
      <c r="R14" s="2540"/>
      <c r="S14" s="2540"/>
      <c r="T14" s="2540"/>
      <c r="U14" s="2540"/>
      <c r="V14" s="2540"/>
      <c r="W14" s="2540"/>
      <c r="X14" s="2540"/>
      <c r="Y14" s="2540"/>
      <c r="Z14" s="2540"/>
      <c r="AA14" s="2540"/>
      <c r="AB14" s="2540"/>
      <c r="AC14" s="2540"/>
      <c r="AD14" s="2541"/>
    </row>
    <row r="15" spans="2:30" x14ac:dyDescent="0.25"/>
    <row r="16" spans="2:30" x14ac:dyDescent="0.25">
      <c r="B16" s="2435" t="s">
        <v>904</v>
      </c>
      <c r="C16" s="2435"/>
      <c r="D16" s="2435"/>
      <c r="E16" s="2435"/>
      <c r="F16" s="2435"/>
      <c r="G16" s="2435"/>
      <c r="H16" s="2435"/>
      <c r="I16" s="2435"/>
      <c r="J16" s="2435"/>
      <c r="K16" s="2435"/>
      <c r="L16" s="2435"/>
      <c r="M16" s="2435"/>
      <c r="N16" s="2435"/>
      <c r="O16" s="2435"/>
      <c r="P16" s="2435"/>
      <c r="Q16" s="2435"/>
      <c r="R16" s="2435"/>
      <c r="S16" s="2435"/>
      <c r="T16" s="2435"/>
      <c r="U16" s="2435"/>
      <c r="V16" s="2435"/>
      <c r="W16" s="2435"/>
      <c r="X16" s="2435"/>
      <c r="Y16" s="2435"/>
      <c r="Z16" s="2435"/>
      <c r="AA16" s="2435"/>
      <c r="AB16" s="2435"/>
      <c r="AC16" s="2435"/>
      <c r="AD16" s="2435"/>
    </row>
    <row r="17" spans="2:30" x14ac:dyDescent="0.25">
      <c r="B17" s="2435"/>
      <c r="C17" s="2435"/>
      <c r="D17" s="2435"/>
      <c r="E17" s="2435"/>
      <c r="F17" s="2435"/>
      <c r="G17" s="2435"/>
      <c r="H17" s="2435"/>
      <c r="I17" s="2435"/>
      <c r="J17" s="2435"/>
      <c r="K17" s="2435"/>
      <c r="L17" s="2435"/>
      <c r="M17" s="2435"/>
      <c r="N17" s="2435"/>
      <c r="O17" s="2435"/>
      <c r="P17" s="2435"/>
      <c r="Q17" s="2435"/>
      <c r="R17" s="2435"/>
      <c r="S17" s="2435"/>
      <c r="T17" s="2435"/>
      <c r="U17" s="2435"/>
      <c r="V17" s="2435"/>
      <c r="W17" s="2435"/>
      <c r="X17" s="2435"/>
      <c r="Y17" s="2435"/>
      <c r="Z17" s="2435"/>
      <c r="AA17" s="2435"/>
      <c r="AB17" s="2435"/>
      <c r="AC17" s="2435"/>
      <c r="AD17" s="2435"/>
    </row>
    <row r="18" spans="2:30" x14ac:dyDescent="0.25">
      <c r="B18" s="2533"/>
      <c r="C18" s="2534"/>
      <c r="D18" s="2534"/>
      <c r="E18" s="2534"/>
      <c r="F18" s="2534"/>
      <c r="G18" s="2534"/>
      <c r="H18" s="2534"/>
      <c r="I18" s="2534"/>
      <c r="J18" s="2534"/>
      <c r="K18" s="2534"/>
      <c r="L18" s="2534"/>
      <c r="M18" s="2534"/>
      <c r="N18" s="2534"/>
      <c r="O18" s="2534"/>
      <c r="P18" s="2534"/>
      <c r="Q18" s="2534"/>
      <c r="R18" s="2534"/>
      <c r="S18" s="2534"/>
      <c r="T18" s="2534"/>
      <c r="U18" s="2534"/>
      <c r="V18" s="2534"/>
      <c r="W18" s="2534"/>
      <c r="X18" s="2534"/>
      <c r="Y18" s="2534"/>
      <c r="Z18" s="2534"/>
      <c r="AA18" s="2534"/>
      <c r="AB18" s="2534"/>
      <c r="AC18" s="2534"/>
      <c r="AD18" s="2535"/>
    </row>
    <row r="19" spans="2:30" x14ac:dyDescent="0.25">
      <c r="B19" s="2536"/>
      <c r="C19" s="2537"/>
      <c r="D19" s="2537"/>
      <c r="E19" s="2537"/>
      <c r="F19" s="2537"/>
      <c r="G19" s="2537"/>
      <c r="H19" s="2537"/>
      <c r="I19" s="2537"/>
      <c r="J19" s="2537"/>
      <c r="K19" s="2537"/>
      <c r="L19" s="2537"/>
      <c r="M19" s="2537"/>
      <c r="N19" s="2537"/>
      <c r="O19" s="2537"/>
      <c r="P19" s="2537"/>
      <c r="Q19" s="2537"/>
      <c r="R19" s="2537"/>
      <c r="S19" s="2537"/>
      <c r="T19" s="2537"/>
      <c r="U19" s="2537"/>
      <c r="V19" s="2537"/>
      <c r="W19" s="2537"/>
      <c r="X19" s="2537"/>
      <c r="Y19" s="2537"/>
      <c r="Z19" s="2537"/>
      <c r="AA19" s="2537"/>
      <c r="AB19" s="2537"/>
      <c r="AC19" s="2537"/>
      <c r="AD19" s="2538"/>
    </row>
    <row r="20" spans="2:30" x14ac:dyDescent="0.25">
      <c r="B20" s="2536"/>
      <c r="C20" s="2537"/>
      <c r="D20" s="2537"/>
      <c r="E20" s="2537"/>
      <c r="F20" s="2537"/>
      <c r="G20" s="2537"/>
      <c r="H20" s="2537"/>
      <c r="I20" s="2537"/>
      <c r="J20" s="2537"/>
      <c r="K20" s="2537"/>
      <c r="L20" s="2537"/>
      <c r="M20" s="2537"/>
      <c r="N20" s="2537"/>
      <c r="O20" s="2537"/>
      <c r="P20" s="2537"/>
      <c r="Q20" s="2537"/>
      <c r="R20" s="2537"/>
      <c r="S20" s="2537"/>
      <c r="T20" s="2537"/>
      <c r="U20" s="2537"/>
      <c r="V20" s="2537"/>
      <c r="W20" s="2537"/>
      <c r="X20" s="2537"/>
      <c r="Y20" s="2537"/>
      <c r="Z20" s="2537"/>
      <c r="AA20" s="2537"/>
      <c r="AB20" s="2537"/>
      <c r="AC20" s="2537"/>
      <c r="AD20" s="2538"/>
    </row>
    <row r="21" spans="2:30" x14ac:dyDescent="0.25">
      <c r="B21" s="2536"/>
      <c r="C21" s="2537"/>
      <c r="D21" s="2537"/>
      <c r="E21" s="2537"/>
      <c r="F21" s="2537"/>
      <c r="G21" s="2537"/>
      <c r="H21" s="2537"/>
      <c r="I21" s="2537"/>
      <c r="J21" s="2537"/>
      <c r="K21" s="2537"/>
      <c r="L21" s="2537"/>
      <c r="M21" s="2537"/>
      <c r="N21" s="2537"/>
      <c r="O21" s="2537"/>
      <c r="P21" s="2537"/>
      <c r="Q21" s="2537"/>
      <c r="R21" s="2537"/>
      <c r="S21" s="2537"/>
      <c r="T21" s="2537"/>
      <c r="U21" s="2537"/>
      <c r="V21" s="2537"/>
      <c r="W21" s="2537"/>
      <c r="X21" s="2537"/>
      <c r="Y21" s="2537"/>
      <c r="Z21" s="2537"/>
      <c r="AA21" s="2537"/>
      <c r="AB21" s="2537"/>
      <c r="AC21" s="2537"/>
      <c r="AD21" s="2538"/>
    </row>
    <row r="22" spans="2:30" x14ac:dyDescent="0.25">
      <c r="B22" s="2539"/>
      <c r="C22" s="2540"/>
      <c r="D22" s="2540"/>
      <c r="E22" s="2540"/>
      <c r="F22" s="2540"/>
      <c r="G22" s="2540"/>
      <c r="H22" s="2540"/>
      <c r="I22" s="2540"/>
      <c r="J22" s="2540"/>
      <c r="K22" s="2540"/>
      <c r="L22" s="2540"/>
      <c r="M22" s="2540"/>
      <c r="N22" s="2540"/>
      <c r="O22" s="2540"/>
      <c r="P22" s="2540"/>
      <c r="Q22" s="2540"/>
      <c r="R22" s="2540"/>
      <c r="S22" s="2540"/>
      <c r="T22" s="2540"/>
      <c r="U22" s="2540"/>
      <c r="V22" s="2540"/>
      <c r="W22" s="2540"/>
      <c r="X22" s="2540"/>
      <c r="Y22" s="2540"/>
      <c r="Z22" s="2540"/>
      <c r="AA22" s="2540"/>
      <c r="AB22" s="2540"/>
      <c r="AC22" s="2540"/>
      <c r="AD22" s="2541"/>
    </row>
    <row r="23" spans="2:30" ht="15.75" thickBot="1" x14ac:dyDescent="0.3"/>
    <row r="24" spans="2:30" ht="15.75" thickBot="1" x14ac:dyDescent="0.3">
      <c r="B24" s="172" t="s">
        <v>905</v>
      </c>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row>
    <row r="25" spans="2:30" ht="15.75" thickBot="1" x14ac:dyDescent="0.3"/>
    <row r="26" spans="2:30" ht="15" customHeight="1" x14ac:dyDescent="0.25">
      <c r="B26" s="310" t="s">
        <v>917</v>
      </c>
      <c r="C26" s="311"/>
      <c r="D26" s="311"/>
      <c r="E26" s="311"/>
      <c r="F26" s="311"/>
      <c r="G26" s="311"/>
      <c r="H26" s="311"/>
      <c r="I26" s="311"/>
      <c r="J26" s="311"/>
      <c r="K26" s="311"/>
      <c r="L26" s="311"/>
      <c r="M26" s="311"/>
      <c r="N26" s="311"/>
      <c r="O26" s="311"/>
      <c r="P26" s="311"/>
      <c r="Q26" s="311"/>
      <c r="R26" s="311"/>
      <c r="S26" s="311"/>
      <c r="T26" s="311"/>
      <c r="U26" s="311"/>
      <c r="V26" s="311"/>
      <c r="W26" s="311"/>
      <c r="X26" s="2526"/>
      <c r="Y26" s="320" t="s">
        <v>918</v>
      </c>
      <c r="Z26" s="276"/>
      <c r="AA26" s="276"/>
      <c r="AB26" s="276"/>
      <c r="AC26" s="276"/>
      <c r="AD26" s="277"/>
    </row>
    <row r="27" spans="2:30" s="37" customFormat="1" ht="13.5" thickBot="1" x14ac:dyDescent="0.3">
      <c r="B27" s="313"/>
      <c r="C27" s="314"/>
      <c r="D27" s="314"/>
      <c r="E27" s="314"/>
      <c r="F27" s="314"/>
      <c r="G27" s="314"/>
      <c r="H27" s="314"/>
      <c r="I27" s="314"/>
      <c r="J27" s="314"/>
      <c r="K27" s="314"/>
      <c r="L27" s="314"/>
      <c r="M27" s="314"/>
      <c r="N27" s="314"/>
      <c r="O27" s="314"/>
      <c r="P27" s="314"/>
      <c r="Q27" s="314"/>
      <c r="R27" s="314"/>
      <c r="S27" s="314"/>
      <c r="T27" s="314"/>
      <c r="U27" s="314"/>
      <c r="V27" s="314"/>
      <c r="W27" s="314"/>
      <c r="X27" s="2527"/>
      <c r="Y27" s="321"/>
      <c r="Z27" s="317"/>
      <c r="AA27" s="317"/>
      <c r="AB27" s="317"/>
      <c r="AC27" s="317"/>
      <c r="AD27" s="322"/>
    </row>
    <row r="28" spans="2:30" x14ac:dyDescent="0.25">
      <c r="B28" s="2407" t="s">
        <v>906</v>
      </c>
      <c r="C28" s="2408"/>
      <c r="D28" s="2408"/>
      <c r="E28" s="2408"/>
      <c r="F28" s="2408"/>
      <c r="G28" s="2408"/>
      <c r="H28" s="2408"/>
      <c r="I28" s="2408"/>
      <c r="J28" s="2408"/>
      <c r="K28" s="2408"/>
      <c r="L28" s="2408"/>
      <c r="M28" s="2408"/>
      <c r="N28" s="2408"/>
      <c r="O28" s="2408"/>
      <c r="P28" s="2408"/>
      <c r="Q28" s="2408"/>
      <c r="R28" s="2408"/>
      <c r="S28" s="2408"/>
      <c r="T28" s="2408"/>
      <c r="U28" s="2408"/>
      <c r="V28" s="2408"/>
      <c r="W28" s="2408"/>
      <c r="X28" s="2409"/>
      <c r="Y28" s="2528"/>
      <c r="Z28" s="2529"/>
      <c r="AA28" s="2529"/>
      <c r="AB28" s="2529"/>
      <c r="AC28" s="2529"/>
      <c r="AD28" s="2530"/>
    </row>
    <row r="29" spans="2:30" x14ac:dyDescent="0.25">
      <c r="B29" s="2523" t="s">
        <v>907</v>
      </c>
      <c r="C29" s="2524"/>
      <c r="D29" s="2524"/>
      <c r="E29" s="2524"/>
      <c r="F29" s="2524"/>
      <c r="G29" s="2524"/>
      <c r="H29" s="2524"/>
      <c r="I29" s="2524"/>
      <c r="J29" s="2524"/>
      <c r="K29" s="2524"/>
      <c r="L29" s="2524"/>
      <c r="M29" s="2524"/>
      <c r="N29" s="2524"/>
      <c r="O29" s="2524"/>
      <c r="P29" s="2524"/>
      <c r="Q29" s="2524"/>
      <c r="R29" s="2524"/>
      <c r="S29" s="2524"/>
      <c r="T29" s="2524"/>
      <c r="U29" s="2524"/>
      <c r="V29" s="2524"/>
      <c r="W29" s="2524"/>
      <c r="X29" s="2525"/>
      <c r="Y29" s="2518"/>
      <c r="Z29" s="2519"/>
      <c r="AA29" s="2519"/>
      <c r="AB29" s="2519"/>
      <c r="AC29" s="2519"/>
      <c r="AD29" s="2520"/>
    </row>
    <row r="30" spans="2:30" x14ac:dyDescent="0.25">
      <c r="B30" s="2410" t="s">
        <v>908</v>
      </c>
      <c r="C30" s="2411"/>
      <c r="D30" s="2411"/>
      <c r="E30" s="2411"/>
      <c r="F30" s="2411"/>
      <c r="G30" s="2411"/>
      <c r="H30" s="2411"/>
      <c r="I30" s="2411"/>
      <c r="J30" s="2411"/>
      <c r="K30" s="2411"/>
      <c r="L30" s="2411"/>
      <c r="M30" s="2411"/>
      <c r="N30" s="2411"/>
      <c r="O30" s="2411"/>
      <c r="P30" s="2411"/>
      <c r="Q30" s="2411"/>
      <c r="R30" s="2411"/>
      <c r="S30" s="2411"/>
      <c r="T30" s="2411"/>
      <c r="U30" s="2411"/>
      <c r="V30" s="2411"/>
      <c r="W30" s="2411"/>
      <c r="X30" s="2412"/>
      <c r="Y30" s="2518"/>
      <c r="Z30" s="2519"/>
      <c r="AA30" s="2519"/>
      <c r="AB30" s="2519"/>
      <c r="AC30" s="2519"/>
      <c r="AD30" s="2520"/>
    </row>
    <row r="31" spans="2:30" x14ac:dyDescent="0.25">
      <c r="B31" s="2523" t="s">
        <v>909</v>
      </c>
      <c r="C31" s="2524"/>
      <c r="D31" s="2524"/>
      <c r="E31" s="2524"/>
      <c r="F31" s="2524"/>
      <c r="G31" s="2524"/>
      <c r="H31" s="2524"/>
      <c r="I31" s="2524"/>
      <c r="J31" s="2524"/>
      <c r="K31" s="2524"/>
      <c r="L31" s="2524"/>
      <c r="M31" s="2524"/>
      <c r="N31" s="2524"/>
      <c r="O31" s="2524"/>
      <c r="P31" s="2524"/>
      <c r="Q31" s="2524"/>
      <c r="R31" s="2524"/>
      <c r="S31" s="2524"/>
      <c r="T31" s="2524"/>
      <c r="U31" s="2524"/>
      <c r="V31" s="2524"/>
      <c r="W31" s="2524"/>
      <c r="X31" s="2525"/>
      <c r="Y31" s="2518"/>
      <c r="Z31" s="2519"/>
      <c r="AA31" s="2519"/>
      <c r="AB31" s="2519"/>
      <c r="AC31" s="2519"/>
      <c r="AD31" s="2520"/>
    </row>
    <row r="32" spans="2:30" x14ac:dyDescent="0.25">
      <c r="B32" s="2410" t="s">
        <v>220</v>
      </c>
      <c r="C32" s="2411"/>
      <c r="D32" s="2411"/>
      <c r="E32" s="2411"/>
      <c r="F32" s="2411"/>
      <c r="G32" s="2411"/>
      <c r="H32" s="2411"/>
      <c r="I32" s="2411"/>
      <c r="J32" s="2411"/>
      <c r="K32" s="2411"/>
      <c r="L32" s="2411"/>
      <c r="M32" s="2411"/>
      <c r="N32" s="2411"/>
      <c r="O32" s="2411"/>
      <c r="P32" s="2411"/>
      <c r="Q32" s="2411"/>
      <c r="R32" s="2411"/>
      <c r="S32" s="2411"/>
      <c r="T32" s="2411"/>
      <c r="U32" s="2411"/>
      <c r="V32" s="2411"/>
      <c r="W32" s="2411"/>
      <c r="X32" s="2412"/>
      <c r="Y32" s="2518"/>
      <c r="Z32" s="2519"/>
      <c r="AA32" s="2519"/>
      <c r="AB32" s="2519"/>
      <c r="AC32" s="2519"/>
      <c r="AD32" s="2520"/>
    </row>
    <row r="33" spans="2:30" x14ac:dyDescent="0.25">
      <c r="B33" s="2523" t="s">
        <v>910</v>
      </c>
      <c r="C33" s="2524"/>
      <c r="D33" s="2524"/>
      <c r="E33" s="2524"/>
      <c r="F33" s="2524"/>
      <c r="G33" s="2524"/>
      <c r="H33" s="2524"/>
      <c r="I33" s="2524"/>
      <c r="J33" s="2524"/>
      <c r="K33" s="2524"/>
      <c r="L33" s="2524"/>
      <c r="M33" s="2524"/>
      <c r="N33" s="2524"/>
      <c r="O33" s="2524"/>
      <c r="P33" s="2524"/>
      <c r="Q33" s="2524"/>
      <c r="R33" s="2524"/>
      <c r="S33" s="2524"/>
      <c r="T33" s="2524"/>
      <c r="U33" s="2524"/>
      <c r="V33" s="2524"/>
      <c r="W33" s="2524"/>
      <c r="X33" s="2525"/>
      <c r="Y33" s="2518"/>
      <c r="Z33" s="2519"/>
      <c r="AA33" s="2519"/>
      <c r="AB33" s="2519"/>
      <c r="AC33" s="2519"/>
      <c r="AD33" s="2520"/>
    </row>
    <row r="34" spans="2:30" x14ac:dyDescent="0.25">
      <c r="B34" s="2410" t="s">
        <v>911</v>
      </c>
      <c r="C34" s="2411"/>
      <c r="D34" s="2411"/>
      <c r="E34" s="2411"/>
      <c r="F34" s="2411"/>
      <c r="G34" s="2411"/>
      <c r="H34" s="2411"/>
      <c r="I34" s="2411"/>
      <c r="J34" s="2411"/>
      <c r="K34" s="2411"/>
      <c r="L34" s="2411"/>
      <c r="M34" s="2411"/>
      <c r="N34" s="2411"/>
      <c r="O34" s="2411"/>
      <c r="P34" s="2411"/>
      <c r="Q34" s="2411"/>
      <c r="R34" s="2411"/>
      <c r="S34" s="2411"/>
      <c r="T34" s="2411"/>
      <c r="U34" s="2411"/>
      <c r="V34" s="2411"/>
      <c r="W34" s="2411"/>
      <c r="X34" s="2412"/>
      <c r="Y34" s="2518"/>
      <c r="Z34" s="2519"/>
      <c r="AA34" s="2519"/>
      <c r="AB34" s="2519"/>
      <c r="AC34" s="2519"/>
      <c r="AD34" s="2520"/>
    </row>
    <row r="35" spans="2:30" x14ac:dyDescent="0.25">
      <c r="B35" s="2523" t="s">
        <v>747</v>
      </c>
      <c r="C35" s="2524"/>
      <c r="D35" s="2524"/>
      <c r="E35" s="2524"/>
      <c r="F35" s="2524"/>
      <c r="G35" s="2524"/>
      <c r="H35" s="2524"/>
      <c r="I35" s="2524"/>
      <c r="J35" s="2524"/>
      <c r="K35" s="2524"/>
      <c r="L35" s="2524"/>
      <c r="M35" s="2524"/>
      <c r="N35" s="2524"/>
      <c r="O35" s="2524"/>
      <c r="P35" s="2524"/>
      <c r="Q35" s="2524"/>
      <c r="R35" s="2524"/>
      <c r="S35" s="2524"/>
      <c r="T35" s="2524"/>
      <c r="U35" s="2524"/>
      <c r="V35" s="2524"/>
      <c r="W35" s="2524"/>
      <c r="X35" s="2525"/>
      <c r="Y35" s="2518"/>
      <c r="Z35" s="2519"/>
      <c r="AA35" s="2519"/>
      <c r="AB35" s="2519"/>
      <c r="AC35" s="2519"/>
      <c r="AD35" s="2520"/>
    </row>
    <row r="36" spans="2:30" x14ac:dyDescent="0.25">
      <c r="B36" s="2410" t="s">
        <v>912</v>
      </c>
      <c r="C36" s="2411"/>
      <c r="D36" s="2411"/>
      <c r="E36" s="2411"/>
      <c r="F36" s="2411"/>
      <c r="G36" s="2411"/>
      <c r="H36" s="2411"/>
      <c r="I36" s="2411"/>
      <c r="J36" s="2411"/>
      <c r="K36" s="2411"/>
      <c r="L36" s="2411"/>
      <c r="M36" s="2411"/>
      <c r="N36" s="2411"/>
      <c r="O36" s="2411"/>
      <c r="P36" s="2411"/>
      <c r="Q36" s="2411"/>
      <c r="R36" s="2411"/>
      <c r="S36" s="2411"/>
      <c r="T36" s="2411"/>
      <c r="U36" s="2411"/>
      <c r="V36" s="2411"/>
      <c r="W36" s="2411"/>
      <c r="X36" s="2412"/>
      <c r="Y36" s="2518"/>
      <c r="Z36" s="2519"/>
      <c r="AA36" s="2519"/>
      <c r="AB36" s="2519"/>
      <c r="AC36" s="2519"/>
      <c r="AD36" s="2520"/>
    </row>
    <row r="37" spans="2:30" x14ac:dyDescent="0.25">
      <c r="B37" s="2523" t="s">
        <v>913</v>
      </c>
      <c r="C37" s="2524"/>
      <c r="D37" s="2524"/>
      <c r="E37" s="2524"/>
      <c r="F37" s="2524"/>
      <c r="G37" s="2524"/>
      <c r="H37" s="2524"/>
      <c r="I37" s="2524"/>
      <c r="J37" s="2524"/>
      <c r="K37" s="2524"/>
      <c r="L37" s="2524"/>
      <c r="M37" s="2524"/>
      <c r="N37" s="2524"/>
      <c r="O37" s="2524"/>
      <c r="P37" s="2524"/>
      <c r="Q37" s="2524"/>
      <c r="R37" s="2524"/>
      <c r="S37" s="2524"/>
      <c r="T37" s="2524"/>
      <c r="U37" s="2524"/>
      <c r="V37" s="2524"/>
      <c r="W37" s="2524"/>
      <c r="X37" s="2525"/>
      <c r="Y37" s="2518"/>
      <c r="Z37" s="2519"/>
      <c r="AA37" s="2519"/>
      <c r="AB37" s="2519"/>
      <c r="AC37" s="2519"/>
      <c r="AD37" s="2520"/>
    </row>
    <row r="38" spans="2:30" x14ac:dyDescent="0.25">
      <c r="B38" s="2410" t="s">
        <v>914</v>
      </c>
      <c r="C38" s="2411"/>
      <c r="D38" s="2411"/>
      <c r="E38" s="2411"/>
      <c r="F38" s="2411"/>
      <c r="G38" s="2411"/>
      <c r="H38" s="2411"/>
      <c r="I38" s="2411"/>
      <c r="J38" s="2411"/>
      <c r="K38" s="2411"/>
      <c r="L38" s="2411"/>
      <c r="M38" s="2411"/>
      <c r="N38" s="2411"/>
      <c r="O38" s="2411"/>
      <c r="P38" s="2411"/>
      <c r="Q38" s="2411"/>
      <c r="R38" s="2411"/>
      <c r="S38" s="2411"/>
      <c r="T38" s="2411"/>
      <c r="U38" s="2411"/>
      <c r="V38" s="2411"/>
      <c r="W38" s="2411"/>
      <c r="X38" s="2412"/>
      <c r="Y38" s="2518"/>
      <c r="Z38" s="2519"/>
      <c r="AA38" s="2519"/>
      <c r="AB38" s="2519"/>
      <c r="AC38" s="2519"/>
      <c r="AD38" s="2520"/>
    </row>
    <row r="39" spans="2:30" x14ac:dyDescent="0.25">
      <c r="B39" s="2523" t="s">
        <v>915</v>
      </c>
      <c r="C39" s="2524"/>
      <c r="D39" s="2524"/>
      <c r="E39" s="2524"/>
      <c r="F39" s="2524"/>
      <c r="G39" s="2524"/>
      <c r="H39" s="2524"/>
      <c r="I39" s="2524"/>
      <c r="J39" s="2524"/>
      <c r="K39" s="2524"/>
      <c r="L39" s="2524"/>
      <c r="M39" s="2524"/>
      <c r="N39" s="2524"/>
      <c r="O39" s="2524"/>
      <c r="P39" s="2524"/>
      <c r="Q39" s="2524"/>
      <c r="R39" s="2524"/>
      <c r="S39" s="2524"/>
      <c r="T39" s="2524"/>
      <c r="U39" s="2524"/>
      <c r="V39" s="2524"/>
      <c r="W39" s="2524"/>
      <c r="X39" s="2525"/>
      <c r="Y39" s="2518"/>
      <c r="Z39" s="2519"/>
      <c r="AA39" s="2519"/>
      <c r="AB39" s="2519"/>
      <c r="AC39" s="2519"/>
      <c r="AD39" s="2520"/>
    </row>
    <row r="40" spans="2:30" x14ac:dyDescent="0.25">
      <c r="B40" s="2410" t="s">
        <v>136</v>
      </c>
      <c r="C40" s="2411"/>
      <c r="D40" s="2411"/>
      <c r="E40" s="2411"/>
      <c r="F40" s="2411"/>
      <c r="G40" s="2411"/>
      <c r="H40" s="2411"/>
      <c r="I40" s="2411"/>
      <c r="J40" s="2411"/>
      <c r="K40" s="2411"/>
      <c r="L40" s="2411"/>
      <c r="M40" s="2411"/>
      <c r="N40" s="2411"/>
      <c r="O40" s="2411"/>
      <c r="P40" s="2411"/>
      <c r="Q40" s="2411"/>
      <c r="R40" s="2411"/>
      <c r="S40" s="2411"/>
      <c r="T40" s="2411"/>
      <c r="U40" s="2411"/>
      <c r="V40" s="2411"/>
      <c r="W40" s="2411"/>
      <c r="X40" s="2412"/>
      <c r="Y40" s="2518"/>
      <c r="Z40" s="2519"/>
      <c r="AA40" s="2519"/>
      <c r="AB40" s="2519"/>
      <c r="AC40" s="2519"/>
      <c r="AD40" s="2520"/>
    </row>
    <row r="41" spans="2:30" x14ac:dyDescent="0.25">
      <c r="B41" s="2523" t="s">
        <v>916</v>
      </c>
      <c r="C41" s="2524"/>
      <c r="D41" s="2524"/>
      <c r="E41" s="2524"/>
      <c r="F41" s="2524"/>
      <c r="G41" s="2524"/>
      <c r="H41" s="2524"/>
      <c r="I41" s="2524"/>
      <c r="J41" s="2524"/>
      <c r="K41" s="2524"/>
      <c r="L41" s="2524"/>
      <c r="M41" s="2524"/>
      <c r="N41" s="2524"/>
      <c r="O41" s="2524"/>
      <c r="P41" s="2524"/>
      <c r="Q41" s="2524"/>
      <c r="R41" s="2524"/>
      <c r="S41" s="2524"/>
      <c r="T41" s="2524"/>
      <c r="U41" s="2524"/>
      <c r="V41" s="2524"/>
      <c r="W41" s="2524"/>
      <c r="X41" s="2525"/>
      <c r="Y41" s="2518"/>
      <c r="Z41" s="2519"/>
      <c r="AA41" s="2519"/>
      <c r="AB41" s="2519"/>
      <c r="AC41" s="2519"/>
      <c r="AD41" s="2520"/>
    </row>
    <row r="42" spans="2:30" ht="15.75" thickBot="1" x14ac:dyDescent="0.3">
      <c r="B42" s="2531" t="s">
        <v>119</v>
      </c>
      <c r="C42" s="2532"/>
      <c r="D42" s="2532"/>
      <c r="E42" s="2532"/>
      <c r="F42" s="2532"/>
      <c r="G42" s="2532"/>
      <c r="H42" s="2532"/>
      <c r="I42" s="2532"/>
      <c r="J42" s="2532"/>
      <c r="K42" s="2532"/>
      <c r="L42" s="2532"/>
      <c r="M42" s="2532"/>
      <c r="N42" s="2532"/>
      <c r="O42" s="2532"/>
      <c r="P42" s="2532"/>
      <c r="Q42" s="2532"/>
      <c r="R42" s="2532"/>
      <c r="S42" s="2532"/>
      <c r="T42" s="2532"/>
      <c r="U42" s="2532"/>
      <c r="V42" s="2532"/>
      <c r="W42" s="2532"/>
      <c r="X42" s="2532"/>
      <c r="Y42" s="2521">
        <f>SUM(Y28:AD41)</f>
        <v>0</v>
      </c>
      <c r="Z42" s="514"/>
      <c r="AA42" s="514"/>
      <c r="AB42" s="514"/>
      <c r="AC42" s="514"/>
      <c r="AD42" s="2522"/>
    </row>
    <row r="43" spans="2:30" x14ac:dyDescent="0.25"/>
    <row r="44" spans="2:30" x14ac:dyDescent="0.25">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row>
    <row r="45" spans="2:30" x14ac:dyDescent="0.25"/>
    <row r="46" spans="2:30" x14ac:dyDescent="0.25"/>
    <row r="47" spans="2:30" x14ac:dyDescent="0.25"/>
    <row r="48" spans="2:30" x14ac:dyDescent="0.25"/>
  </sheetData>
  <sheetProtection algorithmName="SHA-512" hashValue="l82S/PjcNg36ITh2qip8Mukn8dFskRbAM3RT+bDrEG+w/rESQztz26jpgpB11ADA41U43s6Rzy6knQEL7ylOCw==" saltValue="lYcwEOx30idt9F7klAteZg==" spinCount="100000" sheet="1" selectLockedCells="1"/>
  <mergeCells count="41">
    <mergeCell ref="B18:AD22"/>
    <mergeCell ref="B2:AD2"/>
    <mergeCell ref="B6:AD6"/>
    <mergeCell ref="B8:AD9"/>
    <mergeCell ref="B10:AD14"/>
    <mergeCell ref="B16:AD17"/>
    <mergeCell ref="B4:AD4"/>
    <mergeCell ref="B42:X42"/>
    <mergeCell ref="B40:X40"/>
    <mergeCell ref="B39:X39"/>
    <mergeCell ref="B29:X29"/>
    <mergeCell ref="B30:X30"/>
    <mergeCell ref="B31:X31"/>
    <mergeCell ref="B32:X32"/>
    <mergeCell ref="B33:X33"/>
    <mergeCell ref="B34:X34"/>
    <mergeCell ref="B35:X35"/>
    <mergeCell ref="B36:X36"/>
    <mergeCell ref="B37:X37"/>
    <mergeCell ref="B38:X38"/>
    <mergeCell ref="B24:AD24"/>
    <mergeCell ref="Y26:AD27"/>
    <mergeCell ref="B26:X27"/>
    <mergeCell ref="B28:X28"/>
    <mergeCell ref="Y28:AD28"/>
    <mergeCell ref="B44:AD44"/>
    <mergeCell ref="Y29:AD29"/>
    <mergeCell ref="Y42:AD42"/>
    <mergeCell ref="Y40:AD40"/>
    <mergeCell ref="Y41:AD41"/>
    <mergeCell ref="Y30:AD30"/>
    <mergeCell ref="Y31:AD31"/>
    <mergeCell ref="Y32:AD32"/>
    <mergeCell ref="Y33:AD33"/>
    <mergeCell ref="Y34:AD34"/>
    <mergeCell ref="Y35:AD35"/>
    <mergeCell ref="Y36:AD36"/>
    <mergeCell ref="Y37:AD37"/>
    <mergeCell ref="Y38:AD38"/>
    <mergeCell ref="Y39:AD39"/>
    <mergeCell ref="B41:X41"/>
  </mergeCells>
  <printOptions horizontalCentered="1"/>
  <pageMargins left="0.5" right="0.5" top="0.5" bottom="0.5" header="0.3" footer="0.3"/>
  <pageSetup scale="97"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55"/>
  <sheetViews>
    <sheetView showGridLines="0" zoomScaleNormal="100" workbookViewId="0">
      <selection activeCell="AA44" sqref="AA44:AD44"/>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180" t="s">
        <v>820</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row>
    <row r="3" spans="2:30" ht="15.75" thickBot="1" x14ac:dyDescent="0.3"/>
    <row r="4" spans="2:30" ht="15.75" thickBot="1" x14ac:dyDescent="0.3">
      <c r="B4" s="172" t="s">
        <v>1205</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row>
    <row r="5" spans="2:30" x14ac:dyDescent="0.25"/>
    <row r="6" spans="2:30" x14ac:dyDescent="0.25">
      <c r="B6" s="134" t="s">
        <v>619</v>
      </c>
      <c r="C6" s="134"/>
      <c r="D6" s="134"/>
      <c r="E6" s="134"/>
      <c r="F6" s="134"/>
      <c r="G6" s="134"/>
      <c r="H6" s="134"/>
      <c r="I6" s="134"/>
      <c r="J6" s="134"/>
      <c r="K6" s="134"/>
      <c r="L6" s="134"/>
      <c r="M6" s="131"/>
      <c r="N6" s="133"/>
      <c r="O6" s="133"/>
      <c r="P6" s="133"/>
      <c r="Q6" s="133"/>
      <c r="R6" s="133"/>
      <c r="S6" s="133"/>
      <c r="T6" s="133"/>
      <c r="U6" s="133"/>
      <c r="V6" s="133"/>
      <c r="W6" s="133"/>
      <c r="X6" s="133"/>
      <c r="Y6" s="133"/>
      <c r="Z6" s="133"/>
      <c r="AA6" s="133"/>
      <c r="AB6" s="133"/>
      <c r="AC6" s="133"/>
      <c r="AD6" s="132"/>
    </row>
    <row r="7" spans="2:30" x14ac:dyDescent="0.2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2:30" x14ac:dyDescent="0.25">
      <c r="B8" s="134" t="s">
        <v>620</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row>
    <row r="9" spans="2:30" x14ac:dyDescent="0.25">
      <c r="B9" s="192" t="s">
        <v>392</v>
      </c>
      <c r="C9" s="192"/>
      <c r="D9" s="192"/>
      <c r="E9" s="192"/>
      <c r="F9" s="192"/>
      <c r="G9" s="192"/>
      <c r="H9" s="192"/>
      <c r="I9" s="192"/>
      <c r="J9" s="192"/>
      <c r="K9" s="192"/>
      <c r="L9" s="192"/>
      <c r="M9" s="192"/>
      <c r="N9" s="192"/>
      <c r="O9" s="192"/>
      <c r="P9" s="16"/>
      <c r="Q9" s="192" t="s">
        <v>393</v>
      </c>
      <c r="R9" s="192"/>
      <c r="S9" s="192"/>
      <c r="T9" s="192"/>
      <c r="U9" s="192"/>
      <c r="V9" s="192"/>
      <c r="W9" s="192"/>
      <c r="X9" s="192"/>
      <c r="Y9" s="192"/>
      <c r="Z9" s="192"/>
      <c r="AA9" s="192"/>
      <c r="AB9" s="192"/>
      <c r="AC9" s="192"/>
      <c r="AD9" s="192"/>
    </row>
    <row r="10" spans="2:30" x14ac:dyDescent="0.25">
      <c r="B10" s="131"/>
      <c r="C10" s="133"/>
      <c r="D10" s="133"/>
      <c r="E10" s="133"/>
      <c r="F10" s="133"/>
      <c r="G10" s="133"/>
      <c r="H10" s="133"/>
      <c r="I10" s="133"/>
      <c r="J10" s="133"/>
      <c r="K10" s="133"/>
      <c r="L10" s="133"/>
      <c r="M10" s="133"/>
      <c r="N10" s="133"/>
      <c r="O10" s="132"/>
      <c r="P10" s="16"/>
      <c r="Q10" s="225"/>
      <c r="R10" s="226"/>
      <c r="S10" s="226"/>
      <c r="T10" s="226"/>
      <c r="U10" s="226"/>
      <c r="V10" s="226"/>
      <c r="W10" s="226"/>
      <c r="X10" s="226"/>
      <c r="Y10" s="226"/>
      <c r="Z10" s="226"/>
      <c r="AA10" s="226"/>
      <c r="AB10" s="226"/>
      <c r="AC10" s="226"/>
      <c r="AD10" s="227"/>
    </row>
    <row r="11" spans="2:30" x14ac:dyDescent="0.25">
      <c r="B11" s="16"/>
      <c r="C11" s="16"/>
      <c r="D11" s="16"/>
      <c r="E11" s="16"/>
      <c r="F11" s="16"/>
      <c r="G11" s="16"/>
      <c r="H11" s="16"/>
      <c r="I11" s="16"/>
      <c r="J11" s="16"/>
      <c r="K11" s="16"/>
      <c r="L11" s="16"/>
      <c r="M11" s="16"/>
      <c r="N11" s="16"/>
      <c r="O11" s="16"/>
      <c r="P11" s="16"/>
      <c r="Q11" s="196"/>
      <c r="R11" s="197"/>
      <c r="S11" s="197"/>
      <c r="T11" s="197"/>
      <c r="U11" s="197"/>
      <c r="V11" s="197"/>
      <c r="W11" s="197"/>
      <c r="X11" s="197"/>
      <c r="Y11" s="197"/>
      <c r="Z11" s="197"/>
      <c r="AA11" s="197"/>
      <c r="AB11" s="197"/>
      <c r="AC11" s="197"/>
      <c r="AD11" s="198"/>
    </row>
    <row r="12" spans="2:30" x14ac:dyDescent="0.25">
      <c r="B12" s="16"/>
      <c r="C12" s="16"/>
      <c r="D12" s="16"/>
      <c r="E12" s="16"/>
      <c r="F12" s="16"/>
      <c r="G12" s="16"/>
      <c r="H12" s="16"/>
      <c r="I12" s="16"/>
      <c r="J12" s="16"/>
      <c r="K12" s="16"/>
      <c r="L12" s="16"/>
      <c r="M12" s="16"/>
      <c r="N12" s="16"/>
      <c r="O12" s="16"/>
      <c r="P12" s="16"/>
      <c r="Q12" s="196"/>
      <c r="R12" s="197"/>
      <c r="S12" s="197"/>
      <c r="T12" s="197"/>
      <c r="U12" s="197"/>
      <c r="V12" s="197"/>
      <c r="W12" s="197"/>
      <c r="X12" s="197"/>
      <c r="Y12" s="197"/>
      <c r="Z12" s="197"/>
      <c r="AA12" s="197"/>
      <c r="AB12" s="197"/>
      <c r="AC12" s="197"/>
      <c r="AD12" s="198"/>
    </row>
    <row r="13" spans="2:30" x14ac:dyDescent="0.25">
      <c r="B13" s="16"/>
      <c r="C13" s="16"/>
      <c r="D13" s="16"/>
      <c r="E13" s="16"/>
      <c r="F13" s="16"/>
      <c r="G13" s="16"/>
      <c r="H13" s="16"/>
      <c r="I13" s="16"/>
      <c r="J13" s="16"/>
      <c r="K13" s="16"/>
      <c r="L13" s="16"/>
      <c r="M13" s="16"/>
      <c r="N13" s="16"/>
      <c r="O13" s="16"/>
      <c r="P13" s="16"/>
      <c r="Q13" s="196"/>
      <c r="R13" s="197"/>
      <c r="S13" s="197"/>
      <c r="T13" s="197"/>
      <c r="U13" s="197"/>
      <c r="V13" s="197"/>
      <c r="W13" s="197"/>
      <c r="X13" s="197"/>
      <c r="Y13" s="197"/>
      <c r="Z13" s="197"/>
      <c r="AA13" s="197"/>
      <c r="AB13" s="197"/>
      <c r="AC13" s="197"/>
      <c r="AD13" s="198"/>
    </row>
    <row r="14" spans="2:30" x14ac:dyDescent="0.25">
      <c r="B14" s="16"/>
      <c r="C14" s="16"/>
      <c r="D14" s="16"/>
      <c r="E14" s="16"/>
      <c r="F14" s="16"/>
      <c r="G14" s="16"/>
      <c r="H14" s="16"/>
      <c r="I14" s="16"/>
      <c r="J14" s="16"/>
      <c r="K14" s="16"/>
      <c r="L14" s="16"/>
      <c r="M14" s="16"/>
      <c r="N14" s="16"/>
      <c r="O14" s="16"/>
      <c r="P14" s="16"/>
      <c r="Q14" s="196"/>
      <c r="R14" s="197"/>
      <c r="S14" s="197"/>
      <c r="T14" s="197"/>
      <c r="U14" s="197"/>
      <c r="V14" s="197"/>
      <c r="W14" s="197"/>
      <c r="X14" s="197"/>
      <c r="Y14" s="197"/>
      <c r="Z14" s="197"/>
      <c r="AA14" s="197"/>
      <c r="AB14" s="197"/>
      <c r="AC14" s="197"/>
      <c r="AD14" s="198"/>
    </row>
    <row r="15" spans="2:30" x14ac:dyDescent="0.25">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row>
    <row r="16" spans="2:30" x14ac:dyDescent="0.25">
      <c r="B16" s="134" t="s">
        <v>63</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row>
    <row r="17" spans="2:30" x14ac:dyDescent="0.25">
      <c r="B17" s="192" t="s">
        <v>394</v>
      </c>
      <c r="C17" s="192"/>
      <c r="D17" s="192"/>
      <c r="E17" s="192"/>
      <c r="F17" s="192"/>
      <c r="G17" s="192"/>
      <c r="H17" s="192"/>
      <c r="I17" s="192"/>
      <c r="J17" s="192"/>
      <c r="K17" s="192"/>
      <c r="L17" s="192"/>
      <c r="M17" s="192"/>
      <c r="N17" s="192"/>
      <c r="O17" s="192"/>
      <c r="P17" s="16"/>
      <c r="Q17" s="192" t="s">
        <v>395</v>
      </c>
      <c r="R17" s="192"/>
      <c r="S17" s="192"/>
      <c r="T17" s="192"/>
      <c r="U17" s="192"/>
      <c r="V17" s="192"/>
      <c r="W17" s="192"/>
      <c r="X17" s="192"/>
      <c r="Y17" s="192"/>
      <c r="Z17" s="192"/>
      <c r="AA17" s="192"/>
      <c r="AB17" s="192"/>
      <c r="AC17" s="192"/>
      <c r="AD17" s="192"/>
    </row>
    <row r="18" spans="2:30" x14ac:dyDescent="0.25">
      <c r="B18" s="131"/>
      <c r="C18" s="133"/>
      <c r="D18" s="133"/>
      <c r="E18" s="133"/>
      <c r="F18" s="133"/>
      <c r="G18" s="133"/>
      <c r="H18" s="133"/>
      <c r="I18" s="133"/>
      <c r="J18" s="133"/>
      <c r="K18" s="133"/>
      <c r="L18" s="133"/>
      <c r="M18" s="133"/>
      <c r="N18" s="133"/>
      <c r="O18" s="132"/>
      <c r="P18" s="16"/>
      <c r="Q18" s="193"/>
      <c r="R18" s="194"/>
      <c r="S18" s="194"/>
      <c r="T18" s="194"/>
      <c r="U18" s="194"/>
      <c r="V18" s="194"/>
      <c r="W18" s="194"/>
      <c r="X18" s="194"/>
      <c r="Y18" s="194"/>
      <c r="Z18" s="194"/>
      <c r="AA18" s="194"/>
      <c r="AB18" s="194"/>
      <c r="AC18" s="194"/>
      <c r="AD18" s="195"/>
    </row>
    <row r="19" spans="2:30" x14ac:dyDescent="0.25">
      <c r="B19" s="16"/>
      <c r="C19" s="16"/>
      <c r="D19" s="16"/>
      <c r="E19" s="16"/>
      <c r="F19" s="16"/>
      <c r="G19" s="16"/>
      <c r="H19" s="16"/>
      <c r="I19" s="16"/>
      <c r="J19" s="16"/>
      <c r="K19" s="16"/>
      <c r="L19" s="16"/>
      <c r="M19" s="16"/>
      <c r="N19" s="16"/>
      <c r="O19" s="16"/>
      <c r="P19" s="16"/>
      <c r="Q19" s="196"/>
      <c r="R19" s="197"/>
      <c r="S19" s="197"/>
      <c r="T19" s="197"/>
      <c r="U19" s="197"/>
      <c r="V19" s="197"/>
      <c r="W19" s="197"/>
      <c r="X19" s="197"/>
      <c r="Y19" s="197"/>
      <c r="Z19" s="197"/>
      <c r="AA19" s="197"/>
      <c r="AB19" s="197"/>
      <c r="AC19" s="197"/>
      <c r="AD19" s="198"/>
    </row>
    <row r="20" spans="2:30" x14ac:dyDescent="0.25">
      <c r="B20" s="16"/>
      <c r="C20" s="16"/>
      <c r="D20" s="16"/>
      <c r="E20" s="16"/>
      <c r="F20" s="16"/>
      <c r="G20" s="16"/>
      <c r="H20" s="16"/>
      <c r="I20" s="16"/>
      <c r="J20" s="16"/>
      <c r="K20" s="16"/>
      <c r="L20" s="16"/>
      <c r="M20" s="16"/>
      <c r="N20" s="16"/>
      <c r="O20" s="16"/>
      <c r="P20" s="16"/>
      <c r="Q20" s="196"/>
      <c r="R20" s="197"/>
      <c r="S20" s="197"/>
      <c r="T20" s="197"/>
      <c r="U20" s="197"/>
      <c r="V20" s="197"/>
      <c r="W20" s="197"/>
      <c r="X20" s="197"/>
      <c r="Y20" s="197"/>
      <c r="Z20" s="197"/>
      <c r="AA20" s="197"/>
      <c r="AB20" s="197"/>
      <c r="AC20" s="197"/>
      <c r="AD20" s="198"/>
    </row>
    <row r="21" spans="2:30" x14ac:dyDescent="0.25">
      <c r="B21" s="16"/>
      <c r="C21" s="16"/>
      <c r="D21" s="16"/>
      <c r="E21" s="16"/>
      <c r="F21" s="16"/>
      <c r="G21" s="16"/>
      <c r="H21" s="16"/>
      <c r="I21" s="16"/>
      <c r="J21" s="16"/>
      <c r="K21" s="16"/>
      <c r="L21" s="16"/>
      <c r="M21" s="16"/>
      <c r="N21" s="16"/>
      <c r="O21" s="16"/>
      <c r="P21" s="16"/>
      <c r="Q21" s="196"/>
      <c r="R21" s="197"/>
      <c r="S21" s="197"/>
      <c r="T21" s="197"/>
      <c r="U21" s="197"/>
      <c r="V21" s="197"/>
      <c r="W21" s="197"/>
      <c r="X21" s="197"/>
      <c r="Y21" s="197"/>
      <c r="Z21" s="197"/>
      <c r="AA21" s="197"/>
      <c r="AB21" s="197"/>
      <c r="AC21" s="197"/>
      <c r="AD21" s="198"/>
    </row>
    <row r="22" spans="2:30" x14ac:dyDescent="0.25">
      <c r="B22" s="16"/>
      <c r="C22" s="16"/>
      <c r="D22" s="16"/>
      <c r="E22" s="16"/>
      <c r="F22" s="16"/>
      <c r="G22" s="16"/>
      <c r="H22" s="16"/>
      <c r="I22" s="16"/>
      <c r="J22" s="16"/>
      <c r="K22" s="16"/>
      <c r="L22" s="16"/>
      <c r="M22" s="16"/>
      <c r="N22" s="16"/>
      <c r="O22" s="16"/>
      <c r="P22" s="16"/>
      <c r="Q22" s="196"/>
      <c r="R22" s="197"/>
      <c r="S22" s="197"/>
      <c r="T22" s="197"/>
      <c r="U22" s="197"/>
      <c r="V22" s="197"/>
      <c r="W22" s="197"/>
      <c r="X22" s="197"/>
      <c r="Y22" s="197"/>
      <c r="Z22" s="197"/>
      <c r="AA22" s="197"/>
      <c r="AB22" s="197"/>
      <c r="AC22" s="197"/>
      <c r="AD22" s="198"/>
    </row>
    <row r="23" spans="2:30" x14ac:dyDescent="0.2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row>
    <row r="24" spans="2:30" x14ac:dyDescent="0.25">
      <c r="B24" s="134" t="s">
        <v>842</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row>
    <row r="25" spans="2:30" ht="15.75" thickBot="1" x14ac:dyDescent="0.3">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row>
    <row r="26" spans="2:30" ht="15.75" thickBot="1" x14ac:dyDescent="0.3">
      <c r="B26" s="228"/>
      <c r="C26" s="229"/>
      <c r="D26" s="229"/>
      <c r="E26" s="229"/>
      <c r="F26" s="229"/>
      <c r="G26" s="229"/>
      <c r="H26" s="231"/>
      <c r="I26" s="228" t="s">
        <v>584</v>
      </c>
      <c r="J26" s="229"/>
      <c r="K26" s="230"/>
      <c r="L26" s="21"/>
      <c r="M26" s="21"/>
      <c r="N26" s="21"/>
      <c r="O26" s="21"/>
      <c r="P26" s="21"/>
      <c r="Q26" s="21"/>
      <c r="R26" s="21"/>
      <c r="S26" s="21"/>
      <c r="T26" s="21"/>
      <c r="U26" s="21"/>
      <c r="V26" s="21"/>
      <c r="W26" s="21"/>
      <c r="X26" s="21"/>
      <c r="Y26" s="21"/>
      <c r="Z26" s="21"/>
      <c r="AA26" s="21"/>
      <c r="AB26" s="21"/>
      <c r="AC26" s="21"/>
      <c r="AD26" s="21"/>
    </row>
    <row r="27" spans="2:30" x14ac:dyDescent="0.25">
      <c r="B27" s="203" t="s">
        <v>508</v>
      </c>
      <c r="C27" s="204"/>
      <c r="D27" s="204"/>
      <c r="E27" s="204"/>
      <c r="F27" s="204"/>
      <c r="G27" s="204"/>
      <c r="H27" s="204"/>
      <c r="I27" s="205"/>
      <c r="J27" s="206"/>
      <c r="K27" s="207"/>
      <c r="L27" s="14"/>
      <c r="M27" s="14"/>
      <c r="N27" s="14"/>
      <c r="O27" s="14"/>
      <c r="P27" s="14"/>
      <c r="Q27" s="14"/>
      <c r="R27" s="14"/>
      <c r="S27" s="14"/>
      <c r="T27" s="14"/>
      <c r="U27" s="14"/>
      <c r="V27" s="14"/>
      <c r="W27" s="14"/>
      <c r="X27" s="14"/>
      <c r="Y27" s="14"/>
      <c r="Z27" s="14"/>
      <c r="AA27" s="14"/>
      <c r="AB27" s="14"/>
      <c r="AC27" s="14"/>
      <c r="AD27" s="14"/>
    </row>
    <row r="28" spans="2:30" x14ac:dyDescent="0.25">
      <c r="B28" s="188" t="s">
        <v>509</v>
      </c>
      <c r="C28" s="189"/>
      <c r="D28" s="189"/>
      <c r="E28" s="189"/>
      <c r="F28" s="189"/>
      <c r="G28" s="189"/>
      <c r="H28" s="189"/>
      <c r="I28" s="208"/>
      <c r="J28" s="133"/>
      <c r="K28" s="209"/>
      <c r="L28" s="14"/>
      <c r="M28" s="14"/>
      <c r="N28" s="14"/>
      <c r="O28" s="14"/>
      <c r="P28" s="14"/>
      <c r="Q28" s="14"/>
      <c r="R28" s="14"/>
      <c r="S28" s="14"/>
      <c r="T28" s="14"/>
      <c r="U28" s="14"/>
      <c r="V28" s="14"/>
      <c r="W28" s="14"/>
      <c r="X28" s="14"/>
      <c r="Y28" s="14"/>
      <c r="Z28" s="14"/>
      <c r="AA28" s="14"/>
      <c r="AB28" s="14"/>
      <c r="AC28" s="14"/>
      <c r="AD28" s="14"/>
    </row>
    <row r="29" spans="2:30" ht="15.75" thickBot="1" x14ac:dyDescent="0.3">
      <c r="B29" s="190" t="s">
        <v>510</v>
      </c>
      <c r="C29" s="191"/>
      <c r="D29" s="191"/>
      <c r="E29" s="191"/>
      <c r="F29" s="191"/>
      <c r="G29" s="191"/>
      <c r="H29" s="191"/>
      <c r="I29" s="200"/>
      <c r="J29" s="201"/>
      <c r="K29" s="202"/>
      <c r="L29" s="14"/>
      <c r="M29" s="14"/>
      <c r="N29" s="14"/>
      <c r="O29" s="14"/>
      <c r="P29" s="14"/>
      <c r="Q29" s="14"/>
      <c r="R29" s="14"/>
      <c r="S29" s="14"/>
      <c r="T29" s="14"/>
      <c r="U29" s="14"/>
      <c r="V29" s="14"/>
      <c r="W29" s="14"/>
      <c r="X29" s="14"/>
      <c r="Y29" s="14"/>
      <c r="Z29" s="14"/>
      <c r="AA29" s="14"/>
      <c r="AB29" s="14"/>
      <c r="AC29" s="14"/>
      <c r="AD29" s="14"/>
    </row>
    <row r="30" spans="2:30" ht="15.75" thickBot="1" x14ac:dyDescent="0.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ht="15.75" thickBot="1" x14ac:dyDescent="0.3">
      <c r="B31" s="172" t="s">
        <v>1204</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row>
    <row r="32" spans="2:30" x14ac:dyDescent="0.25">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row>
    <row r="33" spans="2:30" x14ac:dyDescent="0.25">
      <c r="B33" s="210" t="s">
        <v>1280</v>
      </c>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16"/>
      <c r="AC33" s="16"/>
      <c r="AD33" s="16"/>
    </row>
    <row r="34" spans="2:30" x14ac:dyDescent="0.25">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2"/>
      <c r="AC34" s="213"/>
      <c r="AD34" s="214"/>
    </row>
    <row r="35" spans="2:30" x14ac:dyDescent="0.2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row>
    <row r="36" spans="2:30" ht="15" customHeight="1" x14ac:dyDescent="0.25">
      <c r="B36" s="210" t="s">
        <v>1287</v>
      </c>
      <c r="C36" s="210"/>
      <c r="D36" s="210"/>
      <c r="E36" s="210"/>
      <c r="F36" s="210"/>
      <c r="G36" s="210"/>
      <c r="H36" s="210"/>
      <c r="I36" s="210"/>
      <c r="J36" s="210"/>
      <c r="K36" s="210"/>
      <c r="L36" s="210"/>
      <c r="M36" s="210"/>
      <c r="N36" s="210"/>
      <c r="O36" s="210"/>
      <c r="P36" s="210"/>
      <c r="Q36" s="210"/>
      <c r="R36" s="210"/>
      <c r="S36" s="210"/>
      <c r="T36" s="210"/>
      <c r="U36" s="22"/>
      <c r="V36" s="22"/>
      <c r="W36" s="22"/>
      <c r="X36" s="22"/>
      <c r="Y36" s="22"/>
      <c r="Z36" s="22"/>
      <c r="AA36" s="22"/>
      <c r="AB36" s="22"/>
      <c r="AC36" s="22"/>
      <c r="AD36" s="22"/>
    </row>
    <row r="37" spans="2:30" x14ac:dyDescent="0.25">
      <c r="B37" s="210"/>
      <c r="C37" s="210"/>
      <c r="D37" s="210"/>
      <c r="E37" s="210"/>
      <c r="F37" s="210"/>
      <c r="G37" s="210"/>
      <c r="H37" s="210"/>
      <c r="I37" s="210"/>
      <c r="J37" s="210"/>
      <c r="K37" s="210"/>
      <c r="L37" s="210"/>
      <c r="M37" s="210"/>
      <c r="N37" s="210"/>
      <c r="O37" s="210"/>
      <c r="P37" s="210"/>
      <c r="Q37" s="210"/>
      <c r="R37" s="210"/>
      <c r="S37" s="210"/>
      <c r="T37" s="210"/>
      <c r="U37" s="211" t="s">
        <v>60</v>
      </c>
      <c r="V37" s="211"/>
      <c r="W37" s="211"/>
      <c r="X37" s="211"/>
      <c r="Y37" s="211"/>
      <c r="Z37" s="211"/>
      <c r="AA37" s="211"/>
      <c r="AB37" s="212"/>
      <c r="AC37" s="213"/>
      <c r="AD37" s="214"/>
    </row>
    <row r="38" spans="2:30" x14ac:dyDescent="0.2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row>
    <row r="39" spans="2:30" ht="15" customHeight="1" x14ac:dyDescent="0.25">
      <c r="B39" s="210" t="s">
        <v>1288</v>
      </c>
      <c r="C39" s="210"/>
      <c r="D39" s="210"/>
      <c r="E39" s="210"/>
      <c r="F39" s="210"/>
      <c r="G39" s="210"/>
      <c r="H39" s="210"/>
      <c r="I39" s="210"/>
      <c r="J39" s="210"/>
      <c r="K39" s="210"/>
      <c r="L39" s="210"/>
      <c r="M39" s="210"/>
      <c r="N39" s="210"/>
      <c r="O39" s="210"/>
      <c r="P39" s="210"/>
      <c r="Q39" s="210"/>
      <c r="R39" s="210"/>
      <c r="S39" s="210"/>
      <c r="T39" s="210"/>
      <c r="U39" s="22"/>
      <c r="V39" s="22"/>
      <c r="W39" s="22"/>
      <c r="X39" s="22"/>
      <c r="Y39" s="22"/>
      <c r="Z39" s="22"/>
      <c r="AA39" s="22"/>
      <c r="AB39" s="22"/>
      <c r="AC39" s="22"/>
      <c r="AD39" s="22"/>
    </row>
    <row r="40" spans="2:30" x14ac:dyDescent="0.25">
      <c r="B40" s="210"/>
      <c r="C40" s="210"/>
      <c r="D40" s="210"/>
      <c r="E40" s="210"/>
      <c r="F40" s="210"/>
      <c r="G40" s="210"/>
      <c r="H40" s="210"/>
      <c r="I40" s="210"/>
      <c r="J40" s="210"/>
      <c r="K40" s="210"/>
      <c r="L40" s="210"/>
      <c r="M40" s="210"/>
      <c r="N40" s="210"/>
      <c r="O40" s="210"/>
      <c r="P40" s="210"/>
      <c r="Q40" s="210"/>
      <c r="R40" s="210"/>
      <c r="S40" s="210"/>
      <c r="T40" s="210"/>
      <c r="U40" s="211" t="s">
        <v>60</v>
      </c>
      <c r="V40" s="211"/>
      <c r="W40" s="211"/>
      <c r="X40" s="211"/>
      <c r="Y40" s="211"/>
      <c r="Z40" s="211"/>
      <c r="AA40" s="211"/>
      <c r="AB40" s="212"/>
      <c r="AC40" s="213"/>
      <c r="AD40" s="214"/>
    </row>
    <row r="41" spans="2:30" ht="15.75" thickBot="1" x14ac:dyDescent="0.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row>
    <row r="42" spans="2:30" ht="15.75" thickBot="1" x14ac:dyDescent="0.3">
      <c r="B42" s="172" t="s">
        <v>1429</v>
      </c>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row>
    <row r="43" spans="2:30" x14ac:dyDescent="0.2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2:30" x14ac:dyDescent="0.25">
      <c r="B44" s="215" t="s">
        <v>1430</v>
      </c>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126"/>
      <c r="AB44" s="127"/>
      <c r="AC44" s="127"/>
      <c r="AD44" s="128"/>
    </row>
    <row r="45" spans="2:30" ht="13.9" customHeight="1" x14ac:dyDescent="0.2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row>
    <row r="46" spans="2:30" ht="13.9" customHeight="1" x14ac:dyDescent="0.25">
      <c r="B46" s="14"/>
      <c r="C46" s="134" t="s">
        <v>1431</v>
      </c>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row>
    <row r="47" spans="2:30" ht="13.9" customHeight="1" x14ac:dyDescent="0.2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2:30" ht="13.9" customHeight="1" x14ac:dyDescent="0.25">
      <c r="B48" s="14"/>
      <c r="C48" s="216"/>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8"/>
    </row>
    <row r="49" spans="2:30" ht="13.9" customHeight="1" x14ac:dyDescent="0.25">
      <c r="B49" s="14"/>
      <c r="C49" s="219"/>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1"/>
    </row>
    <row r="50" spans="2:30" ht="13.9" customHeight="1" x14ac:dyDescent="0.25">
      <c r="B50" s="14"/>
      <c r="C50" s="219"/>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1"/>
    </row>
    <row r="51" spans="2:30" ht="13.9" customHeight="1" x14ac:dyDescent="0.25">
      <c r="B51" s="14"/>
      <c r="C51" s="219"/>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1"/>
    </row>
    <row r="52" spans="2:30" ht="13.9" customHeight="1" x14ac:dyDescent="0.25">
      <c r="B52" s="14"/>
      <c r="C52" s="222"/>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4"/>
    </row>
    <row r="53" spans="2:30" ht="13.9" customHeight="1" x14ac:dyDescent="0.2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2:30" x14ac:dyDescent="0.25">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row>
    <row r="55" spans="2:30" x14ac:dyDescent="0.25"/>
  </sheetData>
  <sheetProtection algorithmName="SHA-512" hashValue="pXMNi5JJxSQ6osAhjplG50d2naxSj44OnbBmECnXuGyiHj3I/fShHYSCOG0jGIwYdBPdL9ikslwRaOfOVHywPw==" saltValue="5gVJ8WMz73hXkaaCsKDMTg==" spinCount="100000" sheet="1" objects="1" scenarios="1" selectLockedCells="1"/>
  <mergeCells count="46">
    <mergeCell ref="B4:AD4"/>
    <mergeCell ref="AB34:AD34"/>
    <mergeCell ref="B33:AA34"/>
    <mergeCell ref="U37:AA37"/>
    <mergeCell ref="B36:T37"/>
    <mergeCell ref="AB37:AD37"/>
    <mergeCell ref="Q10:AD10"/>
    <mergeCell ref="Q11:AD11"/>
    <mergeCell ref="Q12:AD12"/>
    <mergeCell ref="Q13:AD13"/>
    <mergeCell ref="I26:K26"/>
    <mergeCell ref="Q20:AD20"/>
    <mergeCell ref="Q21:AD21"/>
    <mergeCell ref="Q22:AD22"/>
    <mergeCell ref="B24:AD24"/>
    <mergeCell ref="B26:H26"/>
    <mergeCell ref="B54:AD54"/>
    <mergeCell ref="I29:K29"/>
    <mergeCell ref="B27:H27"/>
    <mergeCell ref="I27:K27"/>
    <mergeCell ref="I28:K28"/>
    <mergeCell ref="B39:T40"/>
    <mergeCell ref="U40:AA40"/>
    <mergeCell ref="AB40:AD40"/>
    <mergeCell ref="B31:AD31"/>
    <mergeCell ref="B42:AD42"/>
    <mergeCell ref="AA44:AD44"/>
    <mergeCell ref="B44:Z44"/>
    <mergeCell ref="C46:AD46"/>
    <mergeCell ref="C48:AD52"/>
    <mergeCell ref="B2:AD2"/>
    <mergeCell ref="B28:H28"/>
    <mergeCell ref="B29:H29"/>
    <mergeCell ref="B16:AD16"/>
    <mergeCell ref="B17:O17"/>
    <mergeCell ref="Q17:AD17"/>
    <mergeCell ref="B18:O18"/>
    <mergeCell ref="Q18:AD18"/>
    <mergeCell ref="Q19:AD19"/>
    <mergeCell ref="M6:AD6"/>
    <mergeCell ref="B9:O9"/>
    <mergeCell ref="Q9:AD9"/>
    <mergeCell ref="B8:AD8"/>
    <mergeCell ref="Q14:AD14"/>
    <mergeCell ref="B6:L6"/>
    <mergeCell ref="B10:O10"/>
  </mergeCells>
  <conditionalFormatting sqref="B10:O10">
    <cfRule type="expression" dxfId="140" priority="17">
      <formula>$Q$10&lt;&gt;""</formula>
    </cfRule>
  </conditionalFormatting>
  <conditionalFormatting sqref="Q10:AD10">
    <cfRule type="expression" dxfId="139" priority="15">
      <formula>$B$10&lt;&gt;""</formula>
    </cfRule>
  </conditionalFormatting>
  <conditionalFormatting sqref="Q11:AD14">
    <cfRule type="expression" dxfId="138" priority="13">
      <formula>$Q$10&lt;&gt;""</formula>
    </cfRule>
  </conditionalFormatting>
  <conditionalFormatting sqref="Q18:AD18">
    <cfRule type="expression" dxfId="137" priority="11">
      <formula>$B$18&lt;&gt;""</formula>
    </cfRule>
  </conditionalFormatting>
  <conditionalFormatting sqref="Q19:AD22">
    <cfRule type="expression" dxfId="136" priority="9">
      <formula>AND($B$18&lt;&gt;"",$Q18&lt;&gt;"")</formula>
    </cfRule>
  </conditionalFormatting>
  <conditionalFormatting sqref="AB34:AD34">
    <cfRule type="containsText" dxfId="135" priority="5" operator="containsText" text="NO">
      <formula>NOT(ISERROR(SEARCH("NO",AB34)))</formula>
    </cfRule>
    <cfRule type="containsText" dxfId="134" priority="6" operator="containsText" text="YES">
      <formula>NOT(ISERROR(SEARCH("YES",AB34)))</formula>
    </cfRule>
  </conditionalFormatting>
  <conditionalFormatting sqref="AB37:AD37">
    <cfRule type="containsText" dxfId="133" priority="3" operator="containsText" text="NO">
      <formula>NOT(ISERROR(SEARCH("NO",AB37)))</formula>
    </cfRule>
    <cfRule type="containsText" dxfId="132" priority="4" operator="containsText" text="YES">
      <formula>NOT(ISERROR(SEARCH("YES",AB37)))</formula>
    </cfRule>
  </conditionalFormatting>
  <conditionalFormatting sqref="AB40:AD40">
    <cfRule type="containsText" dxfId="131" priority="1" operator="containsText" text="NO">
      <formula>NOT(ISERROR(SEARCH("NO",AB40)))</formula>
    </cfRule>
    <cfRule type="containsText" dxfId="130" priority="2" operator="containsText" text="YES">
      <formula>NOT(ISERROR(SEARCH("YES",AB40)))</formula>
    </cfRule>
  </conditionalFormatting>
  <dataValidations count="3">
    <dataValidation type="custom" allowBlank="1" showInputMessage="1" showErrorMessage="1" sqref="B10:O10" xr:uid="{00000000-0002-0000-0100-000000000000}">
      <formula1>IF(Q10&lt;&gt;"","")</formula1>
    </dataValidation>
    <dataValidation type="custom" allowBlank="1" showInputMessage="1" showErrorMessage="1" sqref="Q10:AD10" xr:uid="{00000000-0002-0000-0100-000001000000}">
      <formula1>IF(B10&lt;&gt;"","")</formula1>
    </dataValidation>
    <dataValidation type="list" allowBlank="1" showInputMessage="1" showErrorMessage="1" sqref="AA44:AD44" xr:uid="{12E344F3-E282-4BD9-8D03-075FD801A0B9}">
      <formula1>"Elderly, Multifamily, Other"</formula1>
    </dataValidation>
  </dataValidations>
  <printOptions horizontalCentered="1"/>
  <pageMargins left="0.5" right="0.5" top="0.5" bottom="0.5" header="0.3" footer="0.3"/>
  <pageSetup scale="93" fitToHeight="0" orientation="portrait"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Validation!$E$2:$E$3</xm:f>
          </x14:formula1>
          <xm:sqref>AB34:AD34 AB37:AD37 AB40:AD40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AE165"/>
  <sheetViews>
    <sheetView showGridLines="0" zoomScaleNormal="100" workbookViewId="0">
      <selection activeCell="AB122" sqref="AB122:AD122"/>
    </sheetView>
  </sheetViews>
  <sheetFormatPr defaultColWidth="0" defaultRowHeight="15" customHeight="1" zeroHeight="1" x14ac:dyDescent="0.25"/>
  <cols>
    <col min="1" max="17" width="3.28515625" style="14" customWidth="1"/>
    <col min="18" max="18" width="4.85546875" style="14" customWidth="1"/>
    <col min="19" max="31" width="3.28515625" style="14" customWidth="1"/>
    <col min="32" max="16384" width="9.140625" style="14" hidden="1"/>
  </cols>
  <sheetData>
    <row r="1" spans="2:30" ht="15" customHeight="1" x14ac:dyDescent="0.25"/>
    <row r="2" spans="2:30" ht="15" customHeight="1" x14ac:dyDescent="0.25">
      <c r="B2" s="309" t="s">
        <v>1076</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row>
    <row r="3" spans="2:30" ht="15" customHeight="1" thickBot="1" x14ac:dyDescent="0.3"/>
    <row r="4" spans="2:30" ht="15" customHeight="1" thickBot="1" x14ac:dyDescent="0.3">
      <c r="B4" s="172" t="s">
        <v>329</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row>
    <row r="5" spans="2:30" ht="15" customHeight="1" x14ac:dyDescent="0.25"/>
    <row r="6" spans="2:30" ht="15" customHeight="1" x14ac:dyDescent="0.25">
      <c r="B6" s="210" t="s">
        <v>866</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16"/>
      <c r="AC6" s="16"/>
      <c r="AD6" s="16"/>
    </row>
    <row r="7" spans="2:30" ht="15" customHeight="1" x14ac:dyDescent="0.25">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131"/>
      <c r="AC7" s="133"/>
      <c r="AD7" s="132"/>
    </row>
    <row r="8" spans="2:30" ht="15" customHeight="1" x14ac:dyDescent="0.25"/>
    <row r="9" spans="2:30" ht="15" customHeight="1" x14ac:dyDescent="0.25">
      <c r="C9" s="141" t="s">
        <v>330</v>
      </c>
      <c r="D9" s="141"/>
      <c r="E9" s="141"/>
      <c r="F9" s="141"/>
      <c r="G9" s="141"/>
      <c r="H9" s="141"/>
      <c r="I9" s="141"/>
      <c r="J9" s="141"/>
      <c r="K9" s="141"/>
      <c r="L9" s="141"/>
      <c r="M9" s="141"/>
      <c r="N9" s="141"/>
      <c r="O9" s="141"/>
      <c r="P9" s="141"/>
      <c r="Q9" s="141"/>
      <c r="R9" s="141"/>
      <c r="S9" s="141"/>
      <c r="T9" s="141"/>
      <c r="U9" s="141"/>
      <c r="V9" s="141"/>
      <c r="W9" s="141"/>
      <c r="X9" s="141"/>
      <c r="Y9" s="141"/>
      <c r="Z9" s="141"/>
      <c r="AA9" s="137"/>
      <c r="AB9" s="138"/>
      <c r="AC9" s="138"/>
      <c r="AD9" s="139"/>
    </row>
    <row r="10" spans="2:30" ht="15" customHeight="1" x14ac:dyDescent="0.25"/>
    <row r="11" spans="2:30" ht="15" customHeight="1" x14ac:dyDescent="0.25">
      <c r="C11" s="141" t="s">
        <v>331</v>
      </c>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37"/>
      <c r="AB11" s="138"/>
      <c r="AC11" s="138"/>
      <c r="AD11" s="139"/>
    </row>
    <row r="12" spans="2:30" ht="15" customHeight="1" thickBot="1" x14ac:dyDescent="0.3"/>
    <row r="13" spans="2:30" ht="15" customHeight="1" thickBot="1" x14ac:dyDescent="0.3">
      <c r="B13" s="172" t="s">
        <v>845</v>
      </c>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row>
    <row r="14" spans="2:30" ht="15" customHeight="1" x14ac:dyDescent="0.25"/>
    <row r="15" spans="2:30" ht="15" customHeight="1" x14ac:dyDescent="0.25">
      <c r="B15" s="134" t="s">
        <v>332</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1"/>
      <c r="AC15" s="133"/>
      <c r="AD15" s="132"/>
    </row>
    <row r="16" spans="2:30" ht="15" customHeight="1" x14ac:dyDescent="0.25"/>
    <row r="17" spans="3:30" ht="15" customHeight="1" x14ac:dyDescent="0.25">
      <c r="C17" s="141" t="s">
        <v>751</v>
      </c>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row>
    <row r="18" spans="3:30" ht="15" customHeight="1" x14ac:dyDescent="0.25"/>
    <row r="19" spans="3:30" ht="15" customHeight="1" x14ac:dyDescent="0.25">
      <c r="C19" s="141" t="s">
        <v>338</v>
      </c>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37"/>
      <c r="AB19" s="138"/>
      <c r="AC19" s="138"/>
      <c r="AD19" s="139"/>
    </row>
    <row r="20" spans="3:30" ht="15" customHeight="1" x14ac:dyDescent="0.25"/>
    <row r="21" spans="3:30" ht="15" customHeight="1" x14ac:dyDescent="0.25">
      <c r="C21" s="141" t="s">
        <v>339</v>
      </c>
      <c r="D21" s="141"/>
      <c r="E21" s="141"/>
      <c r="F21" s="141"/>
      <c r="G21" s="141"/>
      <c r="H21" s="141"/>
      <c r="I21" s="141"/>
      <c r="J21" s="141"/>
      <c r="K21" s="141"/>
      <c r="L21" s="141"/>
      <c r="M21" s="141"/>
      <c r="N21" s="141"/>
      <c r="O21" s="141"/>
      <c r="P21" s="141"/>
      <c r="Q21" s="141"/>
      <c r="R21" s="141"/>
      <c r="S21" s="137"/>
      <c r="T21" s="138"/>
      <c r="U21" s="138"/>
      <c r="V21" s="138"/>
      <c r="W21" s="138"/>
      <c r="X21" s="138"/>
      <c r="Y21" s="138"/>
      <c r="Z21" s="138"/>
      <c r="AA21" s="138"/>
      <c r="AB21" s="138"/>
      <c r="AC21" s="138"/>
      <c r="AD21" s="139"/>
    </row>
    <row r="22" spans="3:30" ht="15" customHeight="1" x14ac:dyDescent="0.25"/>
    <row r="23" spans="3:30" ht="15" customHeight="1" x14ac:dyDescent="0.25">
      <c r="D23" s="141" t="s">
        <v>337</v>
      </c>
      <c r="E23" s="141"/>
      <c r="F23" s="141"/>
      <c r="G23" s="141"/>
      <c r="H23" s="141"/>
      <c r="I23" s="141"/>
      <c r="J23" s="141"/>
      <c r="K23" s="141"/>
      <c r="L23" s="141"/>
      <c r="M23" s="141"/>
      <c r="N23" s="141"/>
      <c r="O23" s="141"/>
      <c r="P23" s="141"/>
      <c r="Q23" s="141"/>
      <c r="R23" s="141"/>
      <c r="S23" s="137"/>
      <c r="T23" s="138"/>
      <c r="U23" s="138"/>
      <c r="V23" s="138"/>
      <c r="W23" s="138"/>
      <c r="X23" s="138"/>
      <c r="Y23" s="138"/>
      <c r="Z23" s="138"/>
      <c r="AA23" s="138"/>
      <c r="AB23" s="138"/>
      <c r="AC23" s="138"/>
      <c r="AD23" s="139"/>
    </row>
    <row r="24" spans="3:30" ht="15" customHeight="1" thickBot="1" x14ac:dyDescent="0.3"/>
    <row r="25" spans="3:30" ht="15" customHeight="1" thickTop="1" x14ac:dyDescent="0.25">
      <c r="C25" s="993" t="s">
        <v>341</v>
      </c>
      <c r="D25" s="994"/>
      <c r="E25" s="994"/>
      <c r="F25" s="994"/>
      <c r="G25" s="994"/>
      <c r="H25" s="994"/>
      <c r="I25" s="994"/>
      <c r="J25" s="994"/>
      <c r="K25" s="994"/>
      <c r="L25" s="994"/>
      <c r="M25" s="994"/>
      <c r="N25" s="994"/>
      <c r="O25" s="994"/>
      <c r="P25" s="994"/>
      <c r="Q25" s="994"/>
      <c r="R25" s="994"/>
      <c r="S25" s="994"/>
      <c r="T25" s="994"/>
      <c r="U25" s="994"/>
      <c r="V25" s="994"/>
      <c r="W25" s="994"/>
      <c r="X25" s="994"/>
      <c r="Y25" s="994"/>
      <c r="Z25" s="994"/>
      <c r="AA25" s="994"/>
      <c r="AB25" s="994"/>
      <c r="AC25" s="994"/>
      <c r="AD25" s="995"/>
    </row>
    <row r="26" spans="3:30" ht="15" customHeight="1" x14ac:dyDescent="0.25">
      <c r="C26" s="24"/>
      <c r="AD26" s="25"/>
    </row>
    <row r="27" spans="3:30" ht="15" customHeight="1" x14ac:dyDescent="0.25">
      <c r="C27" s="24"/>
      <c r="D27" s="985" t="s">
        <v>846</v>
      </c>
      <c r="E27" s="985"/>
      <c r="F27" s="985"/>
      <c r="G27" s="985"/>
      <c r="H27" s="985"/>
      <c r="I27" s="985"/>
      <c r="J27" s="985"/>
      <c r="K27" s="985"/>
      <c r="L27" s="985"/>
      <c r="M27" s="985"/>
      <c r="N27" s="985"/>
      <c r="O27" s="985"/>
      <c r="P27" s="985"/>
      <c r="Q27" s="985"/>
      <c r="R27" s="985"/>
      <c r="S27" s="985"/>
      <c r="T27" s="985"/>
      <c r="U27" s="985"/>
      <c r="V27" s="985"/>
      <c r="W27" s="985"/>
      <c r="X27" s="985"/>
      <c r="Y27" s="985"/>
      <c r="Z27" s="985"/>
      <c r="AA27" s="985"/>
      <c r="AB27" s="985"/>
      <c r="AC27" s="985"/>
      <c r="AD27" s="25"/>
    </row>
    <row r="28" spans="3:30" ht="15" customHeight="1" thickBot="1" x14ac:dyDescent="0.3">
      <c r="C28" s="24"/>
      <c r="AD28" s="25"/>
    </row>
    <row r="29" spans="3:30" s="21" customFormat="1" ht="15" customHeight="1" x14ac:dyDescent="0.25">
      <c r="C29" s="39"/>
      <c r="D29" s="1482"/>
      <c r="E29" s="1483"/>
      <c r="F29" s="1483"/>
      <c r="G29" s="1483"/>
      <c r="H29" s="1483"/>
      <c r="I29" s="1483"/>
      <c r="J29" s="1483"/>
      <c r="K29" s="1483"/>
      <c r="L29" s="1483"/>
      <c r="M29" s="1483"/>
      <c r="N29" s="1484"/>
      <c r="O29" s="818" t="s">
        <v>344</v>
      </c>
      <c r="P29" s="811"/>
      <c r="Q29" s="811"/>
      <c r="R29" s="811" t="s">
        <v>345</v>
      </c>
      <c r="S29" s="811"/>
      <c r="T29" s="811"/>
      <c r="U29" s="811" t="s">
        <v>346</v>
      </c>
      <c r="V29" s="811"/>
      <c r="W29" s="811"/>
      <c r="X29" s="811" t="s">
        <v>347</v>
      </c>
      <c r="Y29" s="811"/>
      <c r="Z29" s="1573"/>
      <c r="AA29" s="810" t="s">
        <v>119</v>
      </c>
      <c r="AB29" s="811"/>
      <c r="AC29" s="819"/>
      <c r="AD29" s="40"/>
    </row>
    <row r="30" spans="3:30" ht="15" customHeight="1" thickBot="1" x14ac:dyDescent="0.3">
      <c r="C30" s="24"/>
      <c r="D30" s="1485"/>
      <c r="E30" s="1486"/>
      <c r="F30" s="1486"/>
      <c r="G30" s="1486"/>
      <c r="H30" s="1486"/>
      <c r="I30" s="1486"/>
      <c r="J30" s="1486"/>
      <c r="K30" s="1486"/>
      <c r="L30" s="1486"/>
      <c r="M30" s="1486"/>
      <c r="N30" s="1487"/>
      <c r="O30" s="820"/>
      <c r="P30" s="813"/>
      <c r="Q30" s="813"/>
      <c r="R30" s="813"/>
      <c r="S30" s="813"/>
      <c r="T30" s="813"/>
      <c r="U30" s="813"/>
      <c r="V30" s="813"/>
      <c r="W30" s="813"/>
      <c r="X30" s="813"/>
      <c r="Y30" s="813"/>
      <c r="Z30" s="1574"/>
      <c r="AA30" s="812"/>
      <c r="AB30" s="813"/>
      <c r="AC30" s="821"/>
      <c r="AD30" s="25"/>
    </row>
    <row r="31" spans="3:30" ht="15" customHeight="1" thickBot="1" x14ac:dyDescent="0.3">
      <c r="C31" s="24"/>
      <c r="D31" s="2603" t="s">
        <v>343</v>
      </c>
      <c r="E31" s="2604"/>
      <c r="F31" s="2604"/>
      <c r="G31" s="2604"/>
      <c r="H31" s="2604"/>
      <c r="I31" s="2604"/>
      <c r="J31" s="2604"/>
      <c r="K31" s="2604"/>
      <c r="L31" s="2604"/>
      <c r="M31" s="2604"/>
      <c r="N31" s="2605"/>
      <c r="O31" s="1512"/>
      <c r="P31" s="1481"/>
      <c r="Q31" s="1481"/>
      <c r="R31" s="1481"/>
      <c r="S31" s="1481"/>
      <c r="T31" s="1481"/>
      <c r="U31" s="1481"/>
      <c r="V31" s="1481"/>
      <c r="W31" s="1481"/>
      <c r="X31" s="1481"/>
      <c r="Y31" s="1481"/>
      <c r="Z31" s="1510"/>
      <c r="AA31" s="1413">
        <f>SUM(I31:Z31)</f>
        <v>0</v>
      </c>
      <c r="AB31" s="618"/>
      <c r="AC31" s="1469"/>
      <c r="AD31" s="25"/>
    </row>
    <row r="32" spans="3:30" ht="15" customHeight="1" thickBot="1" x14ac:dyDescent="0.3">
      <c r="C32" s="26"/>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8"/>
    </row>
    <row r="33" spans="3:30" ht="15" customHeight="1" thickTop="1" thickBot="1" x14ac:dyDescent="0.3"/>
    <row r="34" spans="3:30" ht="15" customHeight="1" thickTop="1" x14ac:dyDescent="0.25">
      <c r="C34" s="993" t="s">
        <v>342</v>
      </c>
      <c r="D34" s="994"/>
      <c r="E34" s="994"/>
      <c r="F34" s="994"/>
      <c r="G34" s="994"/>
      <c r="H34" s="994"/>
      <c r="I34" s="994"/>
      <c r="J34" s="994"/>
      <c r="K34" s="994"/>
      <c r="L34" s="994"/>
      <c r="M34" s="994"/>
      <c r="N34" s="994"/>
      <c r="O34" s="994"/>
      <c r="P34" s="994"/>
      <c r="Q34" s="994"/>
      <c r="R34" s="994"/>
      <c r="S34" s="994"/>
      <c r="T34" s="994"/>
      <c r="U34" s="994"/>
      <c r="V34" s="994"/>
      <c r="W34" s="994"/>
      <c r="X34" s="994"/>
      <c r="Y34" s="994"/>
      <c r="Z34" s="994"/>
      <c r="AA34" s="994"/>
      <c r="AB34" s="994"/>
      <c r="AC34" s="994"/>
      <c r="AD34" s="995"/>
    </row>
    <row r="35" spans="3:30" ht="15" customHeight="1" x14ac:dyDescent="0.25">
      <c r="C35" s="24"/>
      <c r="AD35" s="25"/>
    </row>
    <row r="36" spans="3:30" ht="15" customHeight="1" x14ac:dyDescent="0.25">
      <c r="C36" s="24"/>
      <c r="D36" s="985" t="s">
        <v>847</v>
      </c>
      <c r="E36" s="985"/>
      <c r="F36" s="985"/>
      <c r="G36" s="985"/>
      <c r="H36" s="985"/>
      <c r="I36" s="985"/>
      <c r="J36" s="985"/>
      <c r="K36" s="985"/>
      <c r="L36" s="985"/>
      <c r="M36" s="985"/>
      <c r="N36" s="985"/>
      <c r="O36" s="985"/>
      <c r="P36" s="985"/>
      <c r="Q36" s="985"/>
      <c r="R36" s="985"/>
      <c r="S36" s="985"/>
      <c r="T36" s="985"/>
      <c r="U36" s="985"/>
      <c r="V36" s="985"/>
      <c r="W36" s="985"/>
      <c r="X36" s="985"/>
      <c r="Y36" s="985"/>
      <c r="Z36" s="985"/>
      <c r="AA36" s="985"/>
      <c r="AB36" s="985"/>
      <c r="AC36" s="985"/>
      <c r="AD36" s="41"/>
    </row>
    <row r="37" spans="3:30" ht="15" customHeight="1" thickBot="1" x14ac:dyDescent="0.3">
      <c r="C37" s="24"/>
      <c r="AD37" s="25"/>
    </row>
    <row r="38" spans="3:30" s="21" customFormat="1" ht="15" customHeight="1" thickBot="1" x14ac:dyDescent="0.3">
      <c r="C38" s="39"/>
      <c r="D38" s="2606" t="s">
        <v>348</v>
      </c>
      <c r="E38" s="2607"/>
      <c r="F38" s="2607"/>
      <c r="G38" s="2607"/>
      <c r="H38" s="2607"/>
      <c r="I38" s="2607"/>
      <c r="J38" s="2607"/>
      <c r="K38" s="2607"/>
      <c r="L38" s="2607"/>
      <c r="M38" s="2607"/>
      <c r="N38" s="2607"/>
      <c r="O38" s="2607"/>
      <c r="P38" s="2607"/>
      <c r="Q38" s="2607"/>
      <c r="R38" s="2607"/>
      <c r="S38" s="2607"/>
      <c r="T38" s="2608"/>
      <c r="U38" s="2615" t="s">
        <v>349</v>
      </c>
      <c r="V38" s="2607"/>
      <c r="W38" s="2607"/>
      <c r="X38" s="2607"/>
      <c r="Y38" s="2607"/>
      <c r="Z38" s="2607"/>
      <c r="AA38" s="2607"/>
      <c r="AB38" s="2607"/>
      <c r="AC38" s="2616"/>
      <c r="AD38" s="40"/>
    </row>
    <row r="39" spans="3:30" ht="15" customHeight="1" x14ac:dyDescent="0.25">
      <c r="C39" s="24"/>
      <c r="D39" s="2609"/>
      <c r="E39" s="2610"/>
      <c r="F39" s="2610"/>
      <c r="G39" s="2610"/>
      <c r="H39" s="2610"/>
      <c r="I39" s="2610"/>
      <c r="J39" s="2610"/>
      <c r="K39" s="2610"/>
      <c r="L39" s="2610"/>
      <c r="M39" s="2610"/>
      <c r="N39" s="2610"/>
      <c r="O39" s="2610"/>
      <c r="P39" s="2610"/>
      <c r="Q39" s="2610"/>
      <c r="R39" s="2610"/>
      <c r="S39" s="2610"/>
      <c r="T39" s="2611"/>
      <c r="U39" s="2617"/>
      <c r="V39" s="2610"/>
      <c r="W39" s="2610"/>
      <c r="X39" s="2610"/>
      <c r="Y39" s="2610"/>
      <c r="Z39" s="2610"/>
      <c r="AA39" s="2610"/>
      <c r="AB39" s="2610"/>
      <c r="AC39" s="2618"/>
      <c r="AD39" s="25"/>
    </row>
    <row r="40" spans="3:30" ht="15" customHeight="1" x14ac:dyDescent="0.25">
      <c r="C40" s="24"/>
      <c r="D40" s="2612"/>
      <c r="E40" s="2613"/>
      <c r="F40" s="2613"/>
      <c r="G40" s="2613"/>
      <c r="H40" s="2613"/>
      <c r="I40" s="2613"/>
      <c r="J40" s="2613"/>
      <c r="K40" s="2613"/>
      <c r="L40" s="2613"/>
      <c r="M40" s="2613"/>
      <c r="N40" s="2613"/>
      <c r="O40" s="2613"/>
      <c r="P40" s="2613"/>
      <c r="Q40" s="2613"/>
      <c r="R40" s="2613"/>
      <c r="S40" s="2613"/>
      <c r="T40" s="2614"/>
      <c r="U40" s="2619"/>
      <c r="V40" s="2613"/>
      <c r="W40" s="2613"/>
      <c r="X40" s="2613"/>
      <c r="Y40" s="2613"/>
      <c r="Z40" s="2613"/>
      <c r="AA40" s="2613"/>
      <c r="AB40" s="2613"/>
      <c r="AC40" s="2620"/>
      <c r="AD40" s="25"/>
    </row>
    <row r="41" spans="3:30" ht="15" customHeight="1" x14ac:dyDescent="0.25">
      <c r="C41" s="24"/>
      <c r="D41" s="2612"/>
      <c r="E41" s="2613"/>
      <c r="F41" s="2613"/>
      <c r="G41" s="2613"/>
      <c r="H41" s="2613"/>
      <c r="I41" s="2613"/>
      <c r="J41" s="2613"/>
      <c r="K41" s="2613"/>
      <c r="L41" s="2613"/>
      <c r="M41" s="2613"/>
      <c r="N41" s="2613"/>
      <c r="O41" s="2613"/>
      <c r="P41" s="2613"/>
      <c r="Q41" s="2613"/>
      <c r="R41" s="2613"/>
      <c r="S41" s="2613"/>
      <c r="T41" s="2614"/>
      <c r="U41" s="2619"/>
      <c r="V41" s="2613"/>
      <c r="W41" s="2613"/>
      <c r="X41" s="2613"/>
      <c r="Y41" s="2613"/>
      <c r="Z41" s="2613"/>
      <c r="AA41" s="2613"/>
      <c r="AB41" s="2613"/>
      <c r="AC41" s="2620"/>
      <c r="AD41" s="25"/>
    </row>
    <row r="42" spans="3:30" ht="15" customHeight="1" x14ac:dyDescent="0.25">
      <c r="C42" s="24"/>
      <c r="D42" s="2612"/>
      <c r="E42" s="2613"/>
      <c r="F42" s="2613"/>
      <c r="G42" s="2613"/>
      <c r="H42" s="2613"/>
      <c r="I42" s="2613"/>
      <c r="J42" s="2613"/>
      <c r="K42" s="2613"/>
      <c r="L42" s="2613"/>
      <c r="M42" s="2613"/>
      <c r="N42" s="2613"/>
      <c r="O42" s="2613"/>
      <c r="P42" s="2613"/>
      <c r="Q42" s="2613"/>
      <c r="R42" s="2613"/>
      <c r="S42" s="2613"/>
      <c r="T42" s="2614"/>
      <c r="U42" s="2619"/>
      <c r="V42" s="2613"/>
      <c r="W42" s="2613"/>
      <c r="X42" s="2613"/>
      <c r="Y42" s="2613"/>
      <c r="Z42" s="2613"/>
      <c r="AA42" s="2613"/>
      <c r="AB42" s="2613"/>
      <c r="AC42" s="2620"/>
      <c r="AD42" s="25"/>
    </row>
    <row r="43" spans="3:30" ht="15" customHeight="1" x14ac:dyDescent="0.25">
      <c r="C43" s="24"/>
      <c r="D43" s="2612"/>
      <c r="E43" s="2613"/>
      <c r="F43" s="2613"/>
      <c r="G43" s="2613"/>
      <c r="H43" s="2613"/>
      <c r="I43" s="2613"/>
      <c r="J43" s="2613"/>
      <c r="K43" s="2613"/>
      <c r="L43" s="2613"/>
      <c r="M43" s="2613"/>
      <c r="N43" s="2613"/>
      <c r="O43" s="2613"/>
      <c r="P43" s="2613"/>
      <c r="Q43" s="2613"/>
      <c r="R43" s="2613"/>
      <c r="S43" s="2613"/>
      <c r="T43" s="2614"/>
      <c r="U43" s="2619"/>
      <c r="V43" s="2613"/>
      <c r="W43" s="2613"/>
      <c r="X43" s="2613"/>
      <c r="Y43" s="2613"/>
      <c r="Z43" s="2613"/>
      <c r="AA43" s="2613"/>
      <c r="AB43" s="2613"/>
      <c r="AC43" s="2620"/>
      <c r="AD43" s="25"/>
    </row>
    <row r="44" spans="3:30" ht="15" customHeight="1" x14ac:dyDescent="0.25">
      <c r="C44" s="24"/>
      <c r="D44" s="2612"/>
      <c r="E44" s="2613"/>
      <c r="F44" s="2613"/>
      <c r="G44" s="2613"/>
      <c r="H44" s="2613"/>
      <c r="I44" s="2613"/>
      <c r="J44" s="2613"/>
      <c r="K44" s="2613"/>
      <c r="L44" s="2613"/>
      <c r="M44" s="2613"/>
      <c r="N44" s="2613"/>
      <c r="O44" s="2613"/>
      <c r="P44" s="2613"/>
      <c r="Q44" s="2613"/>
      <c r="R44" s="2613"/>
      <c r="S44" s="2613"/>
      <c r="T44" s="2614"/>
      <c r="U44" s="2619"/>
      <c r="V44" s="2613"/>
      <c r="W44" s="2613"/>
      <c r="X44" s="2613"/>
      <c r="Y44" s="2613"/>
      <c r="Z44" s="2613"/>
      <c r="AA44" s="2613"/>
      <c r="AB44" s="2613"/>
      <c r="AC44" s="2620"/>
      <c r="AD44" s="25"/>
    </row>
    <row r="45" spans="3:30" ht="15" customHeight="1" x14ac:dyDescent="0.25">
      <c r="C45" s="24"/>
      <c r="D45" s="2612"/>
      <c r="E45" s="2613"/>
      <c r="F45" s="2613"/>
      <c r="G45" s="2613"/>
      <c r="H45" s="2613"/>
      <c r="I45" s="2613"/>
      <c r="J45" s="2613"/>
      <c r="K45" s="2613"/>
      <c r="L45" s="2613"/>
      <c r="M45" s="2613"/>
      <c r="N45" s="2613"/>
      <c r="O45" s="2613"/>
      <c r="P45" s="2613"/>
      <c r="Q45" s="2613"/>
      <c r="R45" s="2613"/>
      <c r="S45" s="2613"/>
      <c r="T45" s="2614"/>
      <c r="U45" s="2619"/>
      <c r="V45" s="2613"/>
      <c r="W45" s="2613"/>
      <c r="X45" s="2613"/>
      <c r="Y45" s="2613"/>
      <c r="Z45" s="2613"/>
      <c r="AA45" s="2613"/>
      <c r="AB45" s="2613"/>
      <c r="AC45" s="2620"/>
      <c r="AD45" s="25"/>
    </row>
    <row r="46" spans="3:30" ht="15" customHeight="1" x14ac:dyDescent="0.25">
      <c r="C46" s="24"/>
      <c r="D46" s="2612"/>
      <c r="E46" s="2613"/>
      <c r="F46" s="2613"/>
      <c r="G46" s="2613"/>
      <c r="H46" s="2613"/>
      <c r="I46" s="2613"/>
      <c r="J46" s="2613"/>
      <c r="K46" s="2613"/>
      <c r="L46" s="2613"/>
      <c r="M46" s="2613"/>
      <c r="N46" s="2613"/>
      <c r="O46" s="2613"/>
      <c r="P46" s="2613"/>
      <c r="Q46" s="2613"/>
      <c r="R46" s="2613"/>
      <c r="S46" s="2613"/>
      <c r="T46" s="2614"/>
      <c r="U46" s="2619"/>
      <c r="V46" s="2613"/>
      <c r="W46" s="2613"/>
      <c r="X46" s="2613"/>
      <c r="Y46" s="2613"/>
      <c r="Z46" s="2613"/>
      <c r="AA46" s="2613"/>
      <c r="AB46" s="2613"/>
      <c r="AC46" s="2620"/>
      <c r="AD46" s="25"/>
    </row>
    <row r="47" spans="3:30" ht="15" customHeight="1" x14ac:dyDescent="0.25">
      <c r="C47" s="24"/>
      <c r="D47" s="2612"/>
      <c r="E47" s="2613"/>
      <c r="F47" s="2613"/>
      <c r="G47" s="2613"/>
      <c r="H47" s="2613"/>
      <c r="I47" s="2613"/>
      <c r="J47" s="2613"/>
      <c r="K47" s="2613"/>
      <c r="L47" s="2613"/>
      <c r="M47" s="2613"/>
      <c r="N47" s="2613"/>
      <c r="O47" s="2613"/>
      <c r="P47" s="2613"/>
      <c r="Q47" s="2613"/>
      <c r="R47" s="2613"/>
      <c r="S47" s="2613"/>
      <c r="T47" s="2614"/>
      <c r="U47" s="2619"/>
      <c r="V47" s="2613"/>
      <c r="W47" s="2613"/>
      <c r="X47" s="2613"/>
      <c r="Y47" s="2613"/>
      <c r="Z47" s="2613"/>
      <c r="AA47" s="2613"/>
      <c r="AB47" s="2613"/>
      <c r="AC47" s="2620"/>
      <c r="AD47" s="25"/>
    </row>
    <row r="48" spans="3:30" ht="15" customHeight="1" x14ac:dyDescent="0.25">
      <c r="C48" s="24"/>
      <c r="D48" s="2612"/>
      <c r="E48" s="2613"/>
      <c r="F48" s="2613"/>
      <c r="G48" s="2613"/>
      <c r="H48" s="2613"/>
      <c r="I48" s="2613"/>
      <c r="J48" s="2613"/>
      <c r="K48" s="2613"/>
      <c r="L48" s="2613"/>
      <c r="M48" s="2613"/>
      <c r="N48" s="2613"/>
      <c r="O48" s="2613"/>
      <c r="P48" s="2613"/>
      <c r="Q48" s="2613"/>
      <c r="R48" s="2613"/>
      <c r="S48" s="2613"/>
      <c r="T48" s="2614"/>
      <c r="U48" s="2619"/>
      <c r="V48" s="2613"/>
      <c r="W48" s="2613"/>
      <c r="X48" s="2613"/>
      <c r="Y48" s="2613"/>
      <c r="Z48" s="2613"/>
      <c r="AA48" s="2613"/>
      <c r="AB48" s="2613"/>
      <c r="AC48" s="2620"/>
      <c r="AD48" s="25"/>
    </row>
    <row r="49" spans="3:30" ht="15" customHeight="1" x14ac:dyDescent="0.25">
      <c r="C49" s="24"/>
      <c r="D49" s="2612"/>
      <c r="E49" s="2613"/>
      <c r="F49" s="2613"/>
      <c r="G49" s="2613"/>
      <c r="H49" s="2613"/>
      <c r="I49" s="2613"/>
      <c r="J49" s="2613"/>
      <c r="K49" s="2613"/>
      <c r="L49" s="2613"/>
      <c r="M49" s="2613"/>
      <c r="N49" s="2613"/>
      <c r="O49" s="2613"/>
      <c r="P49" s="2613"/>
      <c r="Q49" s="2613"/>
      <c r="R49" s="2613"/>
      <c r="S49" s="2613"/>
      <c r="T49" s="2614"/>
      <c r="U49" s="2619"/>
      <c r="V49" s="2613"/>
      <c r="W49" s="2613"/>
      <c r="X49" s="2613"/>
      <c r="Y49" s="2613"/>
      <c r="Z49" s="2613"/>
      <c r="AA49" s="2613"/>
      <c r="AB49" s="2613"/>
      <c r="AC49" s="2620"/>
      <c r="AD49" s="25"/>
    </row>
    <row r="50" spans="3:30" ht="15" customHeight="1" x14ac:dyDescent="0.25">
      <c r="C50" s="24"/>
      <c r="D50" s="2612"/>
      <c r="E50" s="2613"/>
      <c r="F50" s="2613"/>
      <c r="G50" s="2613"/>
      <c r="H50" s="2613"/>
      <c r="I50" s="2613"/>
      <c r="J50" s="2613"/>
      <c r="K50" s="2613"/>
      <c r="L50" s="2613"/>
      <c r="M50" s="2613"/>
      <c r="N50" s="2613"/>
      <c r="O50" s="2613"/>
      <c r="P50" s="2613"/>
      <c r="Q50" s="2613"/>
      <c r="R50" s="2613"/>
      <c r="S50" s="2613"/>
      <c r="T50" s="2614"/>
      <c r="U50" s="2619"/>
      <c r="V50" s="2613"/>
      <c r="W50" s="2613"/>
      <c r="X50" s="2613"/>
      <c r="Y50" s="2613"/>
      <c r="Z50" s="2613"/>
      <c r="AA50" s="2613"/>
      <c r="AB50" s="2613"/>
      <c r="AC50" s="2620"/>
      <c r="AD50" s="25"/>
    </row>
    <row r="51" spans="3:30" ht="15" customHeight="1" x14ac:dyDescent="0.25">
      <c r="C51" s="24"/>
      <c r="D51" s="2612"/>
      <c r="E51" s="2613"/>
      <c r="F51" s="2613"/>
      <c r="G51" s="2613"/>
      <c r="H51" s="2613"/>
      <c r="I51" s="2613"/>
      <c r="J51" s="2613"/>
      <c r="K51" s="2613"/>
      <c r="L51" s="2613"/>
      <c r="M51" s="2613"/>
      <c r="N51" s="2613"/>
      <c r="O51" s="2613"/>
      <c r="P51" s="2613"/>
      <c r="Q51" s="2613"/>
      <c r="R51" s="2613"/>
      <c r="S51" s="2613"/>
      <c r="T51" s="2614"/>
      <c r="U51" s="2619"/>
      <c r="V51" s="2613"/>
      <c r="W51" s="2613"/>
      <c r="X51" s="2613"/>
      <c r="Y51" s="2613"/>
      <c r="Z51" s="2613"/>
      <c r="AA51" s="2613"/>
      <c r="AB51" s="2613"/>
      <c r="AC51" s="2620"/>
      <c r="AD51" s="25"/>
    </row>
    <row r="52" spans="3:30" ht="15" customHeight="1" x14ac:dyDescent="0.25">
      <c r="C52" s="24"/>
      <c r="D52" s="2612"/>
      <c r="E52" s="2613"/>
      <c r="F52" s="2613"/>
      <c r="G52" s="2613"/>
      <c r="H52" s="2613"/>
      <c r="I52" s="2613"/>
      <c r="J52" s="2613"/>
      <c r="K52" s="2613"/>
      <c r="L52" s="2613"/>
      <c r="M52" s="2613"/>
      <c r="N52" s="2613"/>
      <c r="O52" s="2613"/>
      <c r="P52" s="2613"/>
      <c r="Q52" s="2613"/>
      <c r="R52" s="2613"/>
      <c r="S52" s="2613"/>
      <c r="T52" s="2614"/>
      <c r="U52" s="2619"/>
      <c r="V52" s="2613"/>
      <c r="W52" s="2613"/>
      <c r="X52" s="2613"/>
      <c r="Y52" s="2613"/>
      <c r="Z52" s="2613"/>
      <c r="AA52" s="2613"/>
      <c r="AB52" s="2613"/>
      <c r="AC52" s="2620"/>
      <c r="AD52" s="25"/>
    </row>
    <row r="53" spans="3:30" ht="15" customHeight="1" x14ac:dyDescent="0.25">
      <c r="C53" s="24"/>
      <c r="D53" s="2612"/>
      <c r="E53" s="2613"/>
      <c r="F53" s="2613"/>
      <c r="G53" s="2613"/>
      <c r="H53" s="2613"/>
      <c r="I53" s="2613"/>
      <c r="J53" s="2613"/>
      <c r="K53" s="2613"/>
      <c r="L53" s="2613"/>
      <c r="M53" s="2613"/>
      <c r="N53" s="2613"/>
      <c r="O53" s="2613"/>
      <c r="P53" s="2613"/>
      <c r="Q53" s="2613"/>
      <c r="R53" s="2613"/>
      <c r="S53" s="2613"/>
      <c r="T53" s="2614"/>
      <c r="U53" s="2619"/>
      <c r="V53" s="2613"/>
      <c r="W53" s="2613"/>
      <c r="X53" s="2613"/>
      <c r="Y53" s="2613"/>
      <c r="Z53" s="2613"/>
      <c r="AA53" s="2613"/>
      <c r="AB53" s="2613"/>
      <c r="AC53" s="2620"/>
      <c r="AD53" s="25"/>
    </row>
    <row r="54" spans="3:30" ht="15" customHeight="1" x14ac:dyDescent="0.25">
      <c r="C54" s="24"/>
      <c r="D54" s="2612"/>
      <c r="E54" s="2613"/>
      <c r="F54" s="2613"/>
      <c r="G54" s="2613"/>
      <c r="H54" s="2613"/>
      <c r="I54" s="2613"/>
      <c r="J54" s="2613"/>
      <c r="K54" s="2613"/>
      <c r="L54" s="2613"/>
      <c r="M54" s="2613"/>
      <c r="N54" s="2613"/>
      <c r="O54" s="2613"/>
      <c r="P54" s="2613"/>
      <c r="Q54" s="2613"/>
      <c r="R54" s="2613"/>
      <c r="S54" s="2613"/>
      <c r="T54" s="2614"/>
      <c r="U54" s="2619"/>
      <c r="V54" s="2613"/>
      <c r="W54" s="2613"/>
      <c r="X54" s="2613"/>
      <c r="Y54" s="2613"/>
      <c r="Z54" s="2613"/>
      <c r="AA54" s="2613"/>
      <c r="AB54" s="2613"/>
      <c r="AC54" s="2620"/>
      <c r="AD54" s="25"/>
    </row>
    <row r="55" spans="3:30" ht="15" customHeight="1" x14ac:dyDescent="0.25">
      <c r="C55" s="24"/>
      <c r="D55" s="2612"/>
      <c r="E55" s="2613"/>
      <c r="F55" s="2613"/>
      <c r="G55" s="2613"/>
      <c r="H55" s="2613"/>
      <c r="I55" s="2613"/>
      <c r="J55" s="2613"/>
      <c r="K55" s="2613"/>
      <c r="L55" s="2613"/>
      <c r="M55" s="2613"/>
      <c r="N55" s="2613"/>
      <c r="O55" s="2613"/>
      <c r="P55" s="2613"/>
      <c r="Q55" s="2613"/>
      <c r="R55" s="2613"/>
      <c r="S55" s="2613"/>
      <c r="T55" s="2614"/>
      <c r="U55" s="2619"/>
      <c r="V55" s="2613"/>
      <c r="W55" s="2613"/>
      <c r="X55" s="2613"/>
      <c r="Y55" s="2613"/>
      <c r="Z55" s="2613"/>
      <c r="AA55" s="2613"/>
      <c r="AB55" s="2613"/>
      <c r="AC55" s="2620"/>
      <c r="AD55" s="25"/>
    </row>
    <row r="56" spans="3:30" ht="15" customHeight="1" x14ac:dyDescent="0.25">
      <c r="C56" s="24"/>
      <c r="D56" s="2612"/>
      <c r="E56" s="2613"/>
      <c r="F56" s="2613"/>
      <c r="G56" s="2613"/>
      <c r="H56" s="2613"/>
      <c r="I56" s="2613"/>
      <c r="J56" s="2613"/>
      <c r="K56" s="2613"/>
      <c r="L56" s="2613"/>
      <c r="M56" s="2613"/>
      <c r="N56" s="2613"/>
      <c r="O56" s="2613"/>
      <c r="P56" s="2613"/>
      <c r="Q56" s="2613"/>
      <c r="R56" s="2613"/>
      <c r="S56" s="2613"/>
      <c r="T56" s="2614"/>
      <c r="U56" s="2619"/>
      <c r="V56" s="2613"/>
      <c r="W56" s="2613"/>
      <c r="X56" s="2613"/>
      <c r="Y56" s="2613"/>
      <c r="Z56" s="2613"/>
      <c r="AA56" s="2613"/>
      <c r="AB56" s="2613"/>
      <c r="AC56" s="2620"/>
      <c r="AD56" s="25"/>
    </row>
    <row r="57" spans="3:30" ht="15" customHeight="1" x14ac:dyDescent="0.25">
      <c r="C57" s="24"/>
      <c r="D57" s="2612"/>
      <c r="E57" s="2613"/>
      <c r="F57" s="2613"/>
      <c r="G57" s="2613"/>
      <c r="H57" s="2613"/>
      <c r="I57" s="2613"/>
      <c r="J57" s="2613"/>
      <c r="K57" s="2613"/>
      <c r="L57" s="2613"/>
      <c r="M57" s="2613"/>
      <c r="N57" s="2613"/>
      <c r="O57" s="2613"/>
      <c r="P57" s="2613"/>
      <c r="Q57" s="2613"/>
      <c r="R57" s="2613"/>
      <c r="S57" s="2613"/>
      <c r="T57" s="2614"/>
      <c r="U57" s="2619"/>
      <c r="V57" s="2613"/>
      <c r="W57" s="2613"/>
      <c r="X57" s="2613"/>
      <c r="Y57" s="2613"/>
      <c r="Z57" s="2613"/>
      <c r="AA57" s="2613"/>
      <c r="AB57" s="2613"/>
      <c r="AC57" s="2620"/>
      <c r="AD57" s="25"/>
    </row>
    <row r="58" spans="3:30" ht="15" customHeight="1" thickBot="1" x14ac:dyDescent="0.3">
      <c r="C58" s="42"/>
      <c r="D58" s="2645"/>
      <c r="E58" s="2646"/>
      <c r="F58" s="2646"/>
      <c r="G58" s="2646"/>
      <c r="H58" s="2646"/>
      <c r="I58" s="2646"/>
      <c r="J58" s="2646"/>
      <c r="K58" s="2646"/>
      <c r="L58" s="2646"/>
      <c r="M58" s="2646"/>
      <c r="N58" s="2646"/>
      <c r="O58" s="2646"/>
      <c r="P58" s="2646"/>
      <c r="Q58" s="2646"/>
      <c r="R58" s="2646"/>
      <c r="S58" s="2646"/>
      <c r="T58" s="2647"/>
      <c r="U58" s="2648"/>
      <c r="V58" s="2646"/>
      <c r="W58" s="2646"/>
      <c r="X58" s="2646"/>
      <c r="Y58" s="2646"/>
      <c r="Z58" s="2646"/>
      <c r="AA58" s="2646"/>
      <c r="AB58" s="2646"/>
      <c r="AC58" s="2649"/>
      <c r="AD58" s="43"/>
    </row>
    <row r="59" spans="3:30" ht="15" customHeight="1" thickBot="1" x14ac:dyDescent="0.3">
      <c r="C59" s="26"/>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28"/>
    </row>
    <row r="60" spans="3:30" ht="15" customHeight="1" thickTop="1" x14ac:dyDescent="0.25"/>
    <row r="61" spans="3:30" ht="15" customHeight="1" x14ac:dyDescent="0.25">
      <c r="C61" s="141" t="s">
        <v>848</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37"/>
      <c r="AB61" s="138"/>
      <c r="AC61" s="138"/>
      <c r="AD61" s="139"/>
    </row>
    <row r="62" spans="3:30" ht="15" customHeight="1" x14ac:dyDescent="0.25"/>
    <row r="63" spans="3:30" ht="15" customHeight="1" x14ac:dyDescent="0.25">
      <c r="C63" s="141" t="s">
        <v>1077</v>
      </c>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37"/>
      <c r="AB63" s="138"/>
      <c r="AC63" s="138"/>
      <c r="AD63" s="139"/>
    </row>
    <row r="64" spans="3:30" ht="15" customHeight="1" x14ac:dyDescent="0.25"/>
    <row r="65" spans="2:30" ht="15" customHeight="1" x14ac:dyDescent="0.25">
      <c r="C65" s="141" t="s">
        <v>350</v>
      </c>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981"/>
      <c r="AB65" s="2643"/>
      <c r="AC65" s="2643"/>
      <c r="AD65" s="2644"/>
    </row>
    <row r="66" spans="2:30" ht="15" customHeight="1" thickBot="1" x14ac:dyDescent="0.3"/>
    <row r="67" spans="2:30" ht="15" customHeight="1" thickBot="1" x14ac:dyDescent="0.3">
      <c r="B67" s="172" t="s">
        <v>351</v>
      </c>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row>
    <row r="68" spans="2:30" ht="15" customHeight="1" x14ac:dyDescent="0.25"/>
    <row r="69" spans="2:30" ht="15" customHeight="1" x14ac:dyDescent="0.25">
      <c r="B69" s="134" t="s">
        <v>352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1"/>
      <c r="AC69" s="133"/>
      <c r="AD69" s="132"/>
    </row>
    <row r="70" spans="2:30" ht="15" customHeight="1" x14ac:dyDescent="0.25"/>
    <row r="71" spans="2:30" ht="15" customHeight="1" x14ac:dyDescent="0.25">
      <c r="B71" s="134" t="s">
        <v>353</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1"/>
      <c r="AC71" s="133"/>
      <c r="AD71" s="132"/>
    </row>
    <row r="72" spans="2:30" ht="15" customHeight="1" thickBot="1" x14ac:dyDescent="0.3"/>
    <row r="73" spans="2:30" ht="15" customHeight="1" thickBot="1" x14ac:dyDescent="0.3">
      <c r="B73" s="172" t="s">
        <v>354</v>
      </c>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row>
    <row r="74" spans="2:30" ht="15" customHeight="1" x14ac:dyDescent="0.25"/>
    <row r="75" spans="2:30" ht="15" customHeight="1" x14ac:dyDescent="0.25">
      <c r="B75" s="134" t="s">
        <v>355</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1"/>
      <c r="AC75" s="133"/>
      <c r="AD75" s="132"/>
    </row>
    <row r="76" spans="2:30" ht="15" customHeight="1" thickBot="1" x14ac:dyDescent="0.3"/>
    <row r="77" spans="2:30" ht="15" customHeight="1" thickBot="1" x14ac:dyDescent="0.3">
      <c r="B77" s="172" t="s">
        <v>356</v>
      </c>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row>
    <row r="78" spans="2:30" ht="15" customHeight="1" thickBot="1" x14ac:dyDescent="0.3"/>
    <row r="79" spans="2:30" ht="15" customHeight="1" thickTop="1" x14ac:dyDescent="0.25">
      <c r="B79" s="993" t="s">
        <v>341</v>
      </c>
      <c r="C79" s="994"/>
      <c r="D79" s="994"/>
      <c r="E79" s="994"/>
      <c r="F79" s="994"/>
      <c r="G79" s="994"/>
      <c r="H79" s="994"/>
      <c r="I79" s="994"/>
      <c r="J79" s="994"/>
      <c r="K79" s="994"/>
      <c r="L79" s="994"/>
      <c r="M79" s="994"/>
      <c r="N79" s="994"/>
      <c r="O79" s="994"/>
      <c r="P79" s="994"/>
      <c r="Q79" s="994"/>
      <c r="R79" s="994"/>
      <c r="S79" s="994"/>
      <c r="T79" s="994"/>
      <c r="U79" s="994"/>
      <c r="V79" s="994"/>
      <c r="W79" s="994"/>
      <c r="X79" s="994"/>
      <c r="Y79" s="994"/>
      <c r="Z79" s="994"/>
      <c r="AA79" s="994"/>
      <c r="AB79" s="994"/>
      <c r="AC79" s="994"/>
      <c r="AD79" s="995"/>
    </row>
    <row r="80" spans="2:30" ht="15" customHeight="1" x14ac:dyDescent="0.25">
      <c r="B80" s="24"/>
      <c r="AD80" s="25"/>
    </row>
    <row r="81" spans="2:30" ht="15" customHeight="1" x14ac:dyDescent="0.25">
      <c r="B81" s="24"/>
      <c r="C81" s="985" t="s">
        <v>357</v>
      </c>
      <c r="D81" s="985"/>
      <c r="E81" s="985"/>
      <c r="F81" s="985"/>
      <c r="G81" s="985"/>
      <c r="H81" s="985"/>
      <c r="I81" s="985"/>
      <c r="J81" s="985"/>
      <c r="K81" s="985"/>
      <c r="L81" s="985"/>
      <c r="M81" s="985"/>
      <c r="N81" s="985"/>
      <c r="O81" s="985"/>
      <c r="P81" s="985"/>
      <c r="Q81" s="985"/>
      <c r="R81" s="985"/>
      <c r="S81" s="985"/>
      <c r="T81" s="985"/>
      <c r="U81" s="985"/>
      <c r="V81" s="985"/>
      <c r="W81" s="985"/>
      <c r="X81" s="985"/>
      <c r="Y81" s="985"/>
      <c r="Z81" s="985"/>
      <c r="AA81" s="19"/>
      <c r="AB81" s="19"/>
      <c r="AC81" s="19"/>
      <c r="AD81" s="25"/>
    </row>
    <row r="82" spans="2:30" ht="15" customHeight="1" x14ac:dyDescent="0.25">
      <c r="B82" s="24"/>
      <c r="C82" s="985"/>
      <c r="D82" s="985"/>
      <c r="E82" s="985"/>
      <c r="F82" s="985"/>
      <c r="G82" s="985"/>
      <c r="H82" s="985"/>
      <c r="I82" s="985"/>
      <c r="J82" s="985"/>
      <c r="K82" s="985"/>
      <c r="L82" s="985"/>
      <c r="M82" s="985"/>
      <c r="N82" s="985"/>
      <c r="O82" s="985"/>
      <c r="P82" s="985"/>
      <c r="Q82" s="985"/>
      <c r="R82" s="985"/>
      <c r="S82" s="985"/>
      <c r="T82" s="985"/>
      <c r="U82" s="985"/>
      <c r="V82" s="985"/>
      <c r="W82" s="985"/>
      <c r="X82" s="985"/>
      <c r="Y82" s="985"/>
      <c r="Z82" s="985"/>
      <c r="AA82" s="137"/>
      <c r="AB82" s="138"/>
      <c r="AC82" s="139"/>
      <c r="AD82" s="25"/>
    </row>
    <row r="83" spans="2:30" ht="15" customHeight="1" x14ac:dyDescent="0.25">
      <c r="B83" s="24"/>
      <c r="AD83" s="25"/>
    </row>
    <row r="84" spans="2:30" ht="15" customHeight="1" x14ac:dyDescent="0.25">
      <c r="B84" s="24"/>
      <c r="C84" s="985" t="s">
        <v>358</v>
      </c>
      <c r="D84" s="985"/>
      <c r="E84" s="985"/>
      <c r="F84" s="985"/>
      <c r="G84" s="985"/>
      <c r="H84" s="985"/>
      <c r="I84" s="985"/>
      <c r="J84" s="985"/>
      <c r="K84" s="985"/>
      <c r="L84" s="985"/>
      <c r="M84" s="985"/>
      <c r="N84" s="985"/>
      <c r="O84" s="985"/>
      <c r="P84" s="985"/>
      <c r="Q84" s="985"/>
      <c r="R84" s="985"/>
      <c r="S84" s="985"/>
      <c r="T84" s="985"/>
      <c r="U84" s="985"/>
      <c r="V84" s="985"/>
      <c r="W84" s="985"/>
      <c r="X84" s="985"/>
      <c r="Y84" s="985"/>
      <c r="Z84" s="985"/>
      <c r="AA84" s="19"/>
      <c r="AB84" s="19"/>
      <c r="AC84" s="19"/>
      <c r="AD84" s="25"/>
    </row>
    <row r="85" spans="2:30" ht="15" customHeight="1" x14ac:dyDescent="0.25">
      <c r="B85" s="24"/>
      <c r="C85" s="985"/>
      <c r="D85" s="985"/>
      <c r="E85" s="985"/>
      <c r="F85" s="985"/>
      <c r="G85" s="985"/>
      <c r="H85" s="985"/>
      <c r="I85" s="985"/>
      <c r="J85" s="985"/>
      <c r="K85" s="985"/>
      <c r="L85" s="985"/>
      <c r="M85" s="985"/>
      <c r="N85" s="985"/>
      <c r="O85" s="985"/>
      <c r="P85" s="985"/>
      <c r="Q85" s="985"/>
      <c r="R85" s="985"/>
      <c r="S85" s="985"/>
      <c r="T85" s="985"/>
      <c r="U85" s="985"/>
      <c r="V85" s="985"/>
      <c r="W85" s="985"/>
      <c r="X85" s="985"/>
      <c r="Y85" s="985"/>
      <c r="Z85" s="985"/>
      <c r="AA85" s="137"/>
      <c r="AB85" s="138"/>
      <c r="AC85" s="139"/>
      <c r="AD85" s="25"/>
    </row>
    <row r="86" spans="2:30" ht="15" customHeight="1" x14ac:dyDescent="0.25">
      <c r="B86" s="24"/>
      <c r="AD86" s="25"/>
    </row>
    <row r="87" spans="2:30" ht="15" customHeight="1" x14ac:dyDescent="0.25">
      <c r="B87" s="24"/>
      <c r="C87" s="985" t="s">
        <v>359</v>
      </c>
      <c r="D87" s="985"/>
      <c r="E87" s="985"/>
      <c r="F87" s="985"/>
      <c r="G87" s="985"/>
      <c r="H87" s="985"/>
      <c r="I87" s="985"/>
      <c r="J87" s="985"/>
      <c r="K87" s="985"/>
      <c r="L87" s="985"/>
      <c r="M87" s="985"/>
      <c r="N87" s="985"/>
      <c r="O87" s="985"/>
      <c r="P87" s="985"/>
      <c r="Q87" s="985"/>
      <c r="R87" s="985"/>
      <c r="S87" s="985"/>
      <c r="T87" s="985"/>
      <c r="U87" s="985"/>
      <c r="V87" s="985"/>
      <c r="W87" s="985"/>
      <c r="X87" s="985"/>
      <c r="Y87" s="985"/>
      <c r="Z87" s="985"/>
      <c r="AA87" s="19"/>
      <c r="AB87" s="19"/>
      <c r="AC87" s="19"/>
      <c r="AD87" s="25"/>
    </row>
    <row r="88" spans="2:30" ht="15" customHeight="1" x14ac:dyDescent="0.25">
      <c r="B88" s="24"/>
      <c r="C88" s="985"/>
      <c r="D88" s="985"/>
      <c r="E88" s="985"/>
      <c r="F88" s="985"/>
      <c r="G88" s="985"/>
      <c r="H88" s="985"/>
      <c r="I88" s="985"/>
      <c r="J88" s="985"/>
      <c r="K88" s="985"/>
      <c r="L88" s="985"/>
      <c r="M88" s="985"/>
      <c r="N88" s="985"/>
      <c r="O88" s="985"/>
      <c r="P88" s="985"/>
      <c r="Q88" s="985"/>
      <c r="R88" s="985"/>
      <c r="S88" s="985"/>
      <c r="T88" s="985"/>
      <c r="U88" s="985"/>
      <c r="V88" s="985"/>
      <c r="W88" s="985"/>
      <c r="X88" s="985"/>
      <c r="Y88" s="985"/>
      <c r="Z88" s="985"/>
      <c r="AA88" s="137"/>
      <c r="AB88" s="138"/>
      <c r="AC88" s="139"/>
      <c r="AD88" s="25"/>
    </row>
    <row r="89" spans="2:30" ht="15" customHeight="1" thickBot="1" x14ac:dyDescent="0.3">
      <c r="B89" s="26"/>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8"/>
    </row>
    <row r="90" spans="2:30" ht="15" customHeight="1" thickTop="1" thickBot="1" x14ac:dyDescent="0.3"/>
    <row r="91" spans="2:30" ht="15" customHeight="1" thickBot="1" x14ac:dyDescent="0.3">
      <c r="B91" s="172" t="s">
        <v>360</v>
      </c>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row>
    <row r="92" spans="2:30" ht="15" customHeight="1" x14ac:dyDescent="0.25"/>
    <row r="93" spans="2:30" ht="15" customHeight="1" x14ac:dyDescent="0.25">
      <c r="B93" s="134" t="s">
        <v>361</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631" t="str">
        <f>IF('T6-Budget'!Z36&gt;0,"YES","NO")</f>
        <v>NO</v>
      </c>
      <c r="AC93" s="1373"/>
      <c r="AD93" s="1205"/>
    </row>
    <row r="94" spans="2:30" ht="15" customHeight="1" thickBot="1" x14ac:dyDescent="0.3"/>
    <row r="95" spans="2:30" s="21" customFormat="1" ht="15" customHeight="1" thickBot="1" x14ac:dyDescent="0.3">
      <c r="B95" s="228"/>
      <c r="C95" s="229"/>
      <c r="D95" s="229"/>
      <c r="E95" s="229"/>
      <c r="F95" s="230"/>
      <c r="G95" s="2197" t="s">
        <v>363</v>
      </c>
      <c r="H95" s="229"/>
      <c r="I95" s="229"/>
      <c r="J95" s="229"/>
      <c r="K95" s="229" t="s">
        <v>364</v>
      </c>
      <c r="L95" s="229"/>
      <c r="M95" s="229"/>
      <c r="N95" s="230"/>
    </row>
    <row r="96" spans="2:30" ht="15" customHeight="1" x14ac:dyDescent="0.25">
      <c r="B96" s="1019" t="s">
        <v>362</v>
      </c>
      <c r="C96" s="1020"/>
      <c r="D96" s="1020"/>
      <c r="E96" s="1020"/>
      <c r="F96" s="1021"/>
      <c r="G96" s="2640">
        <f>PROFORMA!J189</f>
        <v>0</v>
      </c>
      <c r="H96" s="836"/>
      <c r="I96" s="836"/>
      <c r="J96" s="836"/>
      <c r="K96" s="836">
        <f>G96/4</f>
        <v>0</v>
      </c>
      <c r="L96" s="836"/>
      <c r="M96" s="836"/>
      <c r="N96" s="837"/>
    </row>
    <row r="97" spans="2:30" ht="15" customHeight="1" thickBot="1" x14ac:dyDescent="0.3">
      <c r="B97" s="2385" t="s">
        <v>114</v>
      </c>
      <c r="C97" s="2386"/>
      <c r="D97" s="2386"/>
      <c r="E97" s="2386"/>
      <c r="F97" s="2642"/>
      <c r="G97" s="574">
        <f>PROFORMA!K213</f>
        <v>0</v>
      </c>
      <c r="H97" s="471"/>
      <c r="I97" s="471"/>
      <c r="J97" s="471"/>
      <c r="K97" s="471">
        <f>G97/4</f>
        <v>0</v>
      </c>
      <c r="L97" s="471"/>
      <c r="M97" s="471"/>
      <c r="N97" s="2641"/>
    </row>
    <row r="98" spans="2:30" ht="15" customHeight="1" thickBot="1" x14ac:dyDescent="0.3"/>
    <row r="99" spans="2:30" ht="15" customHeight="1" x14ac:dyDescent="0.25">
      <c r="B99" s="525" t="s">
        <v>937</v>
      </c>
      <c r="C99" s="526"/>
      <c r="D99" s="526"/>
      <c r="E99" s="526"/>
      <c r="F99" s="526"/>
      <c r="G99" s="526"/>
      <c r="H99" s="526"/>
      <c r="I99" s="526"/>
      <c r="J99" s="526"/>
      <c r="K99" s="526"/>
      <c r="L99" s="526"/>
      <c r="M99" s="526"/>
      <c r="N99" s="526"/>
      <c r="O99" s="526"/>
      <c r="P99" s="526"/>
      <c r="Q99" s="526"/>
      <c r="R99" s="2252"/>
      <c r="S99" s="2634">
        <f>'T6-Budget'!Z36</f>
        <v>0</v>
      </c>
      <c r="T99" s="2635"/>
      <c r="U99" s="2635"/>
      <c r="V99" s="2636"/>
    </row>
    <row r="100" spans="2:30" ht="15" customHeight="1" thickBot="1" x14ac:dyDescent="0.3">
      <c r="B100" s="536" t="s">
        <v>538</v>
      </c>
      <c r="C100" s="537"/>
      <c r="D100" s="537"/>
      <c r="E100" s="537"/>
      <c r="F100" s="537"/>
      <c r="G100" s="537"/>
      <c r="H100" s="537"/>
      <c r="I100" s="537"/>
      <c r="J100" s="537"/>
      <c r="K100" s="537"/>
      <c r="L100" s="537"/>
      <c r="M100" s="537"/>
      <c r="N100" s="537"/>
      <c r="O100" s="537"/>
      <c r="P100" s="537"/>
      <c r="Q100" s="537"/>
      <c r="R100" s="707"/>
      <c r="S100" s="838">
        <f>SUM(PROFORMA!K213,PROFORMA!J189)/12</f>
        <v>0</v>
      </c>
      <c r="T100" s="839"/>
      <c r="U100" s="839"/>
      <c r="V100" s="840"/>
    </row>
    <row r="101" spans="2:30" ht="15" customHeight="1" thickTop="1" thickBot="1" x14ac:dyDescent="0.3">
      <c r="B101" s="488" t="s">
        <v>1257</v>
      </c>
      <c r="C101" s="489"/>
      <c r="D101" s="489"/>
      <c r="E101" s="489"/>
      <c r="F101" s="489"/>
      <c r="G101" s="489"/>
      <c r="H101" s="489"/>
      <c r="I101" s="489"/>
      <c r="J101" s="489"/>
      <c r="K101" s="489"/>
      <c r="L101" s="489"/>
      <c r="M101" s="489"/>
      <c r="N101" s="489"/>
      <c r="O101" s="489"/>
      <c r="P101" s="489"/>
      <c r="Q101" s="489"/>
      <c r="R101" s="708"/>
      <c r="S101" s="2637">
        <f>IF(AND(S99&gt;0,S100&gt;0),S99/S100,0)</f>
        <v>0</v>
      </c>
      <c r="T101" s="2638"/>
      <c r="U101" s="2638"/>
      <c r="V101" s="2639"/>
    </row>
    <row r="102" spans="2:30" ht="15" customHeight="1" thickBot="1" x14ac:dyDescent="0.3"/>
    <row r="103" spans="2:30" ht="15" customHeight="1" thickBot="1" x14ac:dyDescent="0.3">
      <c r="B103" s="172" t="s">
        <v>365</v>
      </c>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row>
    <row r="104" spans="2:30" ht="15" customHeight="1" x14ac:dyDescent="0.25"/>
    <row r="105" spans="2:30" ht="15" customHeight="1" x14ac:dyDescent="0.25">
      <c r="B105" s="134" t="s">
        <v>366</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1"/>
      <c r="AC105" s="133"/>
      <c r="AD105" s="132"/>
    </row>
    <row r="106" spans="2:30" ht="15" customHeight="1" thickBot="1" x14ac:dyDescent="0.3"/>
    <row r="107" spans="2:30" ht="15" customHeight="1" thickBot="1" x14ac:dyDescent="0.3">
      <c r="B107" s="172" t="s">
        <v>367</v>
      </c>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row>
    <row r="108" spans="2:30" ht="15" customHeight="1" x14ac:dyDescent="0.25"/>
    <row r="109" spans="2:30" ht="15" customHeight="1" x14ac:dyDescent="0.25">
      <c r="B109" s="134" t="s">
        <v>1119</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631" t="str">
        <f>IF(S113&gt;6,"YES","NO")</f>
        <v>NO</v>
      </c>
      <c r="AC109" s="1373"/>
      <c r="AD109" s="1205"/>
    </row>
    <row r="110" spans="2:30" ht="15" customHeight="1" thickBot="1" x14ac:dyDescent="0.3"/>
    <row r="111" spans="2:30" ht="15" customHeight="1" x14ac:dyDescent="0.25">
      <c r="B111" s="922" t="s">
        <v>368</v>
      </c>
      <c r="C111" s="923"/>
      <c r="D111" s="923"/>
      <c r="E111" s="923"/>
      <c r="F111" s="923"/>
      <c r="G111" s="923"/>
      <c r="H111" s="923"/>
      <c r="I111" s="923"/>
      <c r="J111" s="923"/>
      <c r="K111" s="923"/>
      <c r="L111" s="923"/>
      <c r="M111" s="923"/>
      <c r="N111" s="923"/>
      <c r="O111" s="923"/>
      <c r="P111" s="923"/>
      <c r="Q111" s="923"/>
      <c r="R111" s="2629"/>
      <c r="S111" s="2249">
        <f>SUM('T6-Budget'!N35:Y35)</f>
        <v>0</v>
      </c>
      <c r="T111" s="2250"/>
      <c r="U111" s="2250"/>
      <c r="V111" s="2251"/>
    </row>
    <row r="112" spans="2:30" ht="15" customHeight="1" thickBot="1" x14ac:dyDescent="0.3">
      <c r="B112" s="2167" t="s">
        <v>538</v>
      </c>
      <c r="C112" s="2168"/>
      <c r="D112" s="2168"/>
      <c r="E112" s="2168"/>
      <c r="F112" s="2168"/>
      <c r="G112" s="2168"/>
      <c r="H112" s="2168"/>
      <c r="I112" s="2168"/>
      <c r="J112" s="2168"/>
      <c r="K112" s="2168"/>
      <c r="L112" s="2168"/>
      <c r="M112" s="2168"/>
      <c r="N112" s="2168"/>
      <c r="O112" s="2168"/>
      <c r="P112" s="2168"/>
      <c r="Q112" s="2168"/>
      <c r="R112" s="2630"/>
      <c r="S112" s="2240">
        <f>SUM(PROFORMA!K213,PROFORMA!J189)/12</f>
        <v>0</v>
      </c>
      <c r="T112" s="2241"/>
      <c r="U112" s="2241"/>
      <c r="V112" s="2242"/>
    </row>
    <row r="113" spans="2:30" ht="15" customHeight="1" thickTop="1" thickBot="1" x14ac:dyDescent="0.3">
      <c r="B113" s="507" t="s">
        <v>1120</v>
      </c>
      <c r="C113" s="508"/>
      <c r="D113" s="508"/>
      <c r="E113" s="508"/>
      <c r="F113" s="508"/>
      <c r="G113" s="508"/>
      <c r="H113" s="508"/>
      <c r="I113" s="508"/>
      <c r="J113" s="508"/>
      <c r="K113" s="508"/>
      <c r="L113" s="508"/>
      <c r="M113" s="508"/>
      <c r="N113" s="508"/>
      <c r="O113" s="508"/>
      <c r="P113" s="508"/>
      <c r="Q113" s="508"/>
      <c r="R113" s="1264"/>
      <c r="S113" s="2631">
        <f>IF(AND(S111&gt;0,S112&gt;0),S111/S112,0)</f>
        <v>0</v>
      </c>
      <c r="T113" s="2632"/>
      <c r="U113" s="2632"/>
      <c r="V113" s="2633"/>
    </row>
    <row r="114" spans="2:30" ht="15" customHeight="1" thickBot="1" x14ac:dyDescent="0.3"/>
    <row r="115" spans="2:30" ht="15" customHeight="1" thickBot="1" x14ac:dyDescent="0.3">
      <c r="B115" s="172" t="s">
        <v>369</v>
      </c>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row>
    <row r="116" spans="2:30" ht="15" customHeight="1" x14ac:dyDescent="0.25"/>
    <row r="117" spans="2:30" ht="15" customHeight="1" x14ac:dyDescent="0.25">
      <c r="B117" s="210" t="s">
        <v>370</v>
      </c>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c r="Z117" s="210"/>
      <c r="AA117" s="210"/>
      <c r="AB117" s="131"/>
      <c r="AC117" s="133"/>
      <c r="AD117" s="132"/>
    </row>
    <row r="118" spans="2:30" ht="15" customHeight="1" x14ac:dyDescent="0.25">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16"/>
      <c r="AC118" s="16"/>
      <c r="AD118" s="16"/>
    </row>
    <row r="119" spans="2:30" ht="15" customHeight="1" thickBot="1" x14ac:dyDescent="0.3"/>
    <row r="120" spans="2:30" ht="15" customHeight="1" thickBot="1" x14ac:dyDescent="0.3">
      <c r="B120" s="172" t="s">
        <v>371</v>
      </c>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row>
    <row r="121" spans="2:30" ht="15" customHeight="1" x14ac:dyDescent="0.25"/>
    <row r="122" spans="2:30" ht="15" customHeight="1" x14ac:dyDescent="0.25">
      <c r="B122" s="134" t="s">
        <v>372</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1"/>
      <c r="AC122" s="133"/>
      <c r="AD122" s="132"/>
    </row>
    <row r="123" spans="2:30" ht="15" customHeight="1" thickBot="1" x14ac:dyDescent="0.3"/>
    <row r="124" spans="2:30" ht="15" customHeight="1" thickBot="1" x14ac:dyDescent="0.3">
      <c r="B124" s="172" t="s">
        <v>373</v>
      </c>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row>
    <row r="125" spans="2:30" ht="15" customHeight="1" thickBot="1" x14ac:dyDescent="0.3"/>
    <row r="126" spans="2:30" ht="15" customHeight="1" thickTop="1" x14ac:dyDescent="0.25">
      <c r="B126" s="780" t="s">
        <v>1121</v>
      </c>
      <c r="C126" s="781"/>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1"/>
      <c r="AA126" s="781"/>
      <c r="AB126" s="781"/>
      <c r="AC126" s="781"/>
      <c r="AD126" s="782"/>
    </row>
    <row r="127" spans="2:30" ht="15" customHeight="1" thickBot="1" x14ac:dyDescent="0.3">
      <c r="B127" s="24"/>
      <c r="AD127" s="25"/>
    </row>
    <row r="128" spans="2:30" ht="15" customHeight="1" x14ac:dyDescent="0.25">
      <c r="B128" s="24"/>
      <c r="C128" s="690"/>
      <c r="D128" s="691"/>
      <c r="E128" s="691"/>
      <c r="F128" s="691"/>
      <c r="G128" s="691"/>
      <c r="H128" s="691"/>
      <c r="I128" s="691"/>
      <c r="J128" s="691"/>
      <c r="K128" s="691"/>
      <c r="L128" s="691"/>
      <c r="M128" s="691"/>
      <c r="N128" s="691"/>
      <c r="O128" s="691"/>
      <c r="P128" s="691"/>
      <c r="Q128" s="691"/>
      <c r="R128" s="691"/>
      <c r="S128" s="691"/>
      <c r="T128" s="691"/>
      <c r="U128" s="950"/>
      <c r="V128" s="547" t="s">
        <v>374</v>
      </c>
      <c r="W128" s="430"/>
      <c r="X128" s="430"/>
      <c r="Y128" s="430"/>
      <c r="Z128" s="430" t="s">
        <v>375</v>
      </c>
      <c r="AA128" s="430"/>
      <c r="AB128" s="430"/>
      <c r="AC128" s="431"/>
      <c r="AD128" s="25"/>
    </row>
    <row r="129" spans="2:30" ht="15" customHeight="1" thickBot="1" x14ac:dyDescent="0.3">
      <c r="B129" s="24"/>
      <c r="C129" s="694"/>
      <c r="D129" s="695"/>
      <c r="E129" s="695"/>
      <c r="F129" s="695"/>
      <c r="G129" s="695"/>
      <c r="H129" s="695"/>
      <c r="I129" s="695"/>
      <c r="J129" s="695"/>
      <c r="K129" s="695"/>
      <c r="L129" s="695"/>
      <c r="M129" s="695"/>
      <c r="N129" s="695"/>
      <c r="O129" s="695"/>
      <c r="P129" s="695"/>
      <c r="Q129" s="695"/>
      <c r="R129" s="695"/>
      <c r="S129" s="695"/>
      <c r="T129" s="695"/>
      <c r="U129" s="2624"/>
      <c r="V129" s="422"/>
      <c r="W129" s="391"/>
      <c r="X129" s="391"/>
      <c r="Y129" s="391"/>
      <c r="Z129" s="391"/>
      <c r="AA129" s="391"/>
      <c r="AB129" s="391"/>
      <c r="AC129" s="433"/>
      <c r="AD129" s="25"/>
    </row>
    <row r="130" spans="2:30" ht="15" customHeight="1" x14ac:dyDescent="0.25">
      <c r="B130" s="24"/>
      <c r="C130" s="525" t="s">
        <v>376</v>
      </c>
      <c r="D130" s="526"/>
      <c r="E130" s="526"/>
      <c r="F130" s="526"/>
      <c r="G130" s="526"/>
      <c r="H130" s="526"/>
      <c r="I130" s="526"/>
      <c r="J130" s="526"/>
      <c r="K130" s="526"/>
      <c r="L130" s="526"/>
      <c r="M130" s="526"/>
      <c r="N130" s="526"/>
      <c r="O130" s="526"/>
      <c r="P130" s="526"/>
      <c r="Q130" s="526"/>
      <c r="R130" s="526"/>
      <c r="S130" s="526"/>
      <c r="T130" s="526"/>
      <c r="U130" s="2252"/>
      <c r="V130" s="1192">
        <f>'T4-Units'!R59</f>
        <v>0</v>
      </c>
      <c r="W130" s="943"/>
      <c r="X130" s="943"/>
      <c r="Y130" s="943"/>
      <c r="Z130" s="943">
        <f>'T4-Units'!R59</f>
        <v>0</v>
      </c>
      <c r="AA130" s="943"/>
      <c r="AB130" s="943"/>
      <c r="AC130" s="1234"/>
      <c r="AD130" s="25"/>
    </row>
    <row r="131" spans="2:30" ht="15" customHeight="1" thickBot="1" x14ac:dyDescent="0.3">
      <c r="B131" s="24"/>
      <c r="C131" s="536" t="s">
        <v>1189</v>
      </c>
      <c r="D131" s="537"/>
      <c r="E131" s="537"/>
      <c r="F131" s="537"/>
      <c r="G131" s="537"/>
      <c r="H131" s="537"/>
      <c r="I131" s="537"/>
      <c r="J131" s="537"/>
      <c r="K131" s="537"/>
      <c r="L131" s="537"/>
      <c r="M131" s="537"/>
      <c r="N131" s="537"/>
      <c r="O131" s="537"/>
      <c r="P131" s="537"/>
      <c r="Q131" s="537"/>
      <c r="R131" s="537"/>
      <c r="S131" s="537"/>
      <c r="T131" s="537"/>
      <c r="U131" s="707"/>
      <c r="V131" s="1571"/>
      <c r="W131" s="579"/>
      <c r="X131" s="579"/>
      <c r="Y131" s="579"/>
      <c r="Z131" s="579"/>
      <c r="AA131" s="579"/>
      <c r="AB131" s="579"/>
      <c r="AC131" s="580"/>
      <c r="AD131" s="25"/>
    </row>
    <row r="132" spans="2:30" ht="15" customHeight="1" thickTop="1" thickBot="1" x14ac:dyDescent="0.3">
      <c r="B132" s="24"/>
      <c r="C132" s="1649" t="s">
        <v>377</v>
      </c>
      <c r="D132" s="1650"/>
      <c r="E132" s="1650"/>
      <c r="F132" s="1650"/>
      <c r="G132" s="1650"/>
      <c r="H132" s="1650"/>
      <c r="I132" s="1650"/>
      <c r="J132" s="1650"/>
      <c r="K132" s="1650"/>
      <c r="L132" s="1650"/>
      <c r="M132" s="1650"/>
      <c r="N132" s="1650"/>
      <c r="O132" s="1650"/>
      <c r="P132" s="1650"/>
      <c r="Q132" s="1650"/>
      <c r="R132" s="1650"/>
      <c r="S132" s="1650"/>
      <c r="T132" s="1650"/>
      <c r="U132" s="2253"/>
      <c r="V132" s="2621">
        <f>V130*0.05</f>
        <v>0</v>
      </c>
      <c r="W132" s="2622"/>
      <c r="X132" s="2622"/>
      <c r="Y132" s="2622"/>
      <c r="Z132" s="2622">
        <f>Z130*0.02</f>
        <v>0</v>
      </c>
      <c r="AA132" s="2622"/>
      <c r="AB132" s="2622"/>
      <c r="AC132" s="2623"/>
      <c r="AD132" s="25"/>
    </row>
    <row r="133" spans="2:30" ht="15" customHeight="1" thickBot="1" x14ac:dyDescent="0.3">
      <c r="B133" s="26"/>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8"/>
    </row>
    <row r="134" spans="2:30" ht="15" customHeight="1" thickTop="1" thickBot="1" x14ac:dyDescent="0.3"/>
    <row r="135" spans="2:30" ht="15" customHeight="1" thickTop="1" x14ac:dyDescent="0.25">
      <c r="B135" s="780" t="s">
        <v>752</v>
      </c>
      <c r="C135" s="781"/>
      <c r="D135" s="781"/>
      <c r="E135" s="781"/>
      <c r="F135" s="781"/>
      <c r="G135" s="781"/>
      <c r="H135" s="781"/>
      <c r="I135" s="781"/>
      <c r="J135" s="781"/>
      <c r="K135" s="781"/>
      <c r="L135" s="781"/>
      <c r="M135" s="781"/>
      <c r="N135" s="781"/>
      <c r="O135" s="781"/>
      <c r="P135" s="781"/>
      <c r="Q135" s="781"/>
      <c r="R135" s="781"/>
      <c r="S135" s="781"/>
      <c r="T135" s="781"/>
      <c r="U135" s="781"/>
      <c r="V135" s="781"/>
      <c r="W135" s="781"/>
      <c r="X135" s="781"/>
      <c r="Y135" s="781"/>
      <c r="Z135" s="781"/>
      <c r="AA135" s="781"/>
      <c r="AB135" s="781"/>
      <c r="AC135" s="781"/>
      <c r="AD135" s="782"/>
    </row>
    <row r="136" spans="2:30" ht="15" customHeight="1" thickBot="1" x14ac:dyDescent="0.3">
      <c r="B136" s="24"/>
      <c r="AD136" s="25"/>
    </row>
    <row r="137" spans="2:30" ht="15" customHeight="1" x14ac:dyDescent="0.25">
      <c r="B137" s="24"/>
      <c r="C137" s="429" t="s">
        <v>754</v>
      </c>
      <c r="D137" s="430"/>
      <c r="E137" s="430"/>
      <c r="F137" s="430"/>
      <c r="G137" s="430" t="s">
        <v>235</v>
      </c>
      <c r="H137" s="430"/>
      <c r="I137" s="430"/>
      <c r="J137" s="625"/>
      <c r="K137" s="429" t="s">
        <v>755</v>
      </c>
      <c r="L137" s="430"/>
      <c r="M137" s="430"/>
      <c r="N137" s="430"/>
      <c r="O137" s="430" t="s">
        <v>756</v>
      </c>
      <c r="P137" s="430"/>
      <c r="Q137" s="430"/>
      <c r="R137" s="430"/>
      <c r="S137" s="430" t="s">
        <v>757</v>
      </c>
      <c r="T137" s="430"/>
      <c r="U137" s="430"/>
      <c r="V137" s="430"/>
      <c r="W137" s="430" t="s">
        <v>758</v>
      </c>
      <c r="X137" s="430"/>
      <c r="Y137" s="430"/>
      <c r="Z137" s="431"/>
      <c r="AA137" s="429" t="s">
        <v>759</v>
      </c>
      <c r="AB137" s="430"/>
      <c r="AC137" s="431"/>
      <c r="AD137" s="25"/>
    </row>
    <row r="138" spans="2:30" ht="15" customHeight="1" x14ac:dyDescent="0.25">
      <c r="B138" s="24"/>
      <c r="C138" s="843"/>
      <c r="D138" s="390"/>
      <c r="E138" s="390"/>
      <c r="F138" s="390"/>
      <c r="G138" s="390"/>
      <c r="H138" s="390"/>
      <c r="I138" s="390"/>
      <c r="J138" s="1793"/>
      <c r="K138" s="843"/>
      <c r="L138" s="390"/>
      <c r="M138" s="390"/>
      <c r="N138" s="390"/>
      <c r="O138" s="390"/>
      <c r="P138" s="390"/>
      <c r="Q138" s="390"/>
      <c r="R138" s="390"/>
      <c r="S138" s="390"/>
      <c r="T138" s="390"/>
      <c r="U138" s="390"/>
      <c r="V138" s="390"/>
      <c r="W138" s="390"/>
      <c r="X138" s="390"/>
      <c r="Y138" s="390"/>
      <c r="Z138" s="474"/>
      <c r="AA138" s="843"/>
      <c r="AB138" s="390"/>
      <c r="AC138" s="474"/>
      <c r="AD138" s="25"/>
    </row>
    <row r="139" spans="2:30" ht="15" customHeight="1" thickBot="1" x14ac:dyDescent="0.3">
      <c r="B139" s="24"/>
      <c r="C139" s="432"/>
      <c r="D139" s="391"/>
      <c r="E139" s="391"/>
      <c r="F139" s="391"/>
      <c r="G139" s="391"/>
      <c r="H139" s="391"/>
      <c r="I139" s="391"/>
      <c r="J139" s="440"/>
      <c r="K139" s="432"/>
      <c r="L139" s="391"/>
      <c r="M139" s="391"/>
      <c r="N139" s="391"/>
      <c r="O139" s="391"/>
      <c r="P139" s="391"/>
      <c r="Q139" s="391"/>
      <c r="R139" s="391"/>
      <c r="S139" s="391"/>
      <c r="T139" s="391"/>
      <c r="U139" s="391"/>
      <c r="V139" s="391"/>
      <c r="W139" s="391"/>
      <c r="X139" s="391"/>
      <c r="Y139" s="391"/>
      <c r="Z139" s="433"/>
      <c r="AA139" s="432"/>
      <c r="AB139" s="391"/>
      <c r="AC139" s="433"/>
      <c r="AD139" s="25"/>
    </row>
    <row r="140" spans="2:30" ht="15" customHeight="1" thickBot="1" x14ac:dyDescent="0.3">
      <c r="B140" s="24"/>
      <c r="C140" s="2625">
        <v>15</v>
      </c>
      <c r="D140" s="2626"/>
      <c r="E140" s="2626"/>
      <c r="F140" s="2626"/>
      <c r="G140" s="592">
        <f>'T4-Units'!R59</f>
        <v>0</v>
      </c>
      <c r="H140" s="592"/>
      <c r="I140" s="592"/>
      <c r="J140" s="969"/>
      <c r="K140" s="2627">
        <v>0.75</v>
      </c>
      <c r="L140" s="2628"/>
      <c r="M140" s="2628"/>
      <c r="N140" s="2628"/>
      <c r="O140" s="2088">
        <f>'T6-Budget'!Z13</f>
        <v>0</v>
      </c>
      <c r="P140" s="592"/>
      <c r="Q140" s="592"/>
      <c r="R140" s="592"/>
      <c r="S140" s="2542"/>
      <c r="T140" s="2542"/>
      <c r="U140" s="2542"/>
      <c r="V140" s="2542"/>
      <c r="W140" s="1765">
        <f>IF(AND(O140&gt;0,S140&gt;0),S140/O140,0)</f>
        <v>0</v>
      </c>
      <c r="X140" s="1765"/>
      <c r="Y140" s="1765"/>
      <c r="Z140" s="2342"/>
      <c r="AA140" s="1638" t="str">
        <f>IF(W140&gt;=0.75,IF(AND(L152&gt;=L154,L158&gt;=L160),"YES","NO"),IF(Z150&gt;=Z152,"YES","NO"))</f>
        <v>YES</v>
      </c>
      <c r="AB140" s="592"/>
      <c r="AC140" s="593"/>
      <c r="AD140" s="25"/>
    </row>
    <row r="141" spans="2:30" ht="15" customHeight="1" thickBot="1" x14ac:dyDescent="0.3">
      <c r="B141" s="24"/>
      <c r="AD141" s="25"/>
    </row>
    <row r="142" spans="2:30" ht="15" customHeight="1" thickTop="1" x14ac:dyDescent="0.25">
      <c r="B142" s="24"/>
      <c r="C142" s="2543" t="s">
        <v>378</v>
      </c>
      <c r="D142" s="2544"/>
      <c r="E142" s="2544"/>
      <c r="F142" s="2544"/>
      <c r="G142" s="2544"/>
      <c r="H142" s="2544"/>
      <c r="I142" s="2544"/>
      <c r="J142" s="2544"/>
      <c r="K142" s="2544"/>
      <c r="L142" s="2544"/>
      <c r="M142" s="2544"/>
      <c r="N142" s="2544"/>
      <c r="O142" s="2545"/>
      <c r="P142" s="13"/>
      <c r="Q142" s="2543" t="s">
        <v>379</v>
      </c>
      <c r="R142" s="2544"/>
      <c r="S142" s="2544"/>
      <c r="T142" s="2544"/>
      <c r="U142" s="2544"/>
      <c r="V142" s="2544"/>
      <c r="W142" s="2544"/>
      <c r="X142" s="2544"/>
      <c r="Y142" s="2544"/>
      <c r="Z142" s="2544"/>
      <c r="AA142" s="2544"/>
      <c r="AB142" s="2544"/>
      <c r="AC142" s="2545"/>
      <c r="AD142" s="25"/>
    </row>
    <row r="143" spans="2:30" ht="15" customHeight="1" x14ac:dyDescent="0.25">
      <c r="B143" s="24"/>
      <c r="C143" s="105"/>
      <c r="D143" s="106"/>
      <c r="E143" s="106"/>
      <c r="F143" s="106"/>
      <c r="G143" s="106"/>
      <c r="H143" s="106"/>
      <c r="I143" s="106"/>
      <c r="J143" s="106"/>
      <c r="K143" s="106"/>
      <c r="L143" s="106"/>
      <c r="M143" s="106"/>
      <c r="N143" s="106"/>
      <c r="O143" s="107"/>
      <c r="P143" s="13"/>
      <c r="Q143" s="105"/>
      <c r="R143" s="106"/>
      <c r="S143" s="106"/>
      <c r="T143" s="106"/>
      <c r="U143" s="106"/>
      <c r="V143" s="106"/>
      <c r="W143" s="106"/>
      <c r="X143" s="106"/>
      <c r="Y143" s="106"/>
      <c r="Z143" s="106"/>
      <c r="AA143" s="106"/>
      <c r="AB143" s="106"/>
      <c r="AC143" s="107"/>
      <c r="AD143" s="25"/>
    </row>
    <row r="144" spans="2:30" ht="15" customHeight="1" x14ac:dyDescent="0.25">
      <c r="B144" s="24"/>
      <c r="C144" s="108"/>
      <c r="D144" s="2581" t="s">
        <v>753</v>
      </c>
      <c r="E144" s="2581"/>
      <c r="F144" s="2581"/>
      <c r="G144" s="2581"/>
      <c r="H144" s="2581"/>
      <c r="I144" s="2581"/>
      <c r="J144" s="2581"/>
      <c r="K144" s="2581"/>
      <c r="L144" s="2581"/>
      <c r="M144" s="2581"/>
      <c r="N144" s="2581"/>
      <c r="O144" s="109"/>
      <c r="P144" s="13"/>
      <c r="Q144" s="108"/>
      <c r="R144" s="2581" t="s">
        <v>380</v>
      </c>
      <c r="S144" s="2581"/>
      <c r="T144" s="2581"/>
      <c r="U144" s="2581"/>
      <c r="V144" s="2581"/>
      <c r="W144" s="2581"/>
      <c r="X144" s="2581"/>
      <c r="Y144" s="2581"/>
      <c r="Z144" s="2581"/>
      <c r="AA144" s="2581"/>
      <c r="AB144" s="2581"/>
      <c r="AC144" s="110"/>
      <c r="AD144" s="25"/>
    </row>
    <row r="145" spans="2:30" ht="15" customHeight="1" x14ac:dyDescent="0.25">
      <c r="B145" s="24"/>
      <c r="C145" s="108"/>
      <c r="D145" s="2581"/>
      <c r="E145" s="2581"/>
      <c r="F145" s="2581"/>
      <c r="G145" s="2581"/>
      <c r="H145" s="2581"/>
      <c r="I145" s="2581"/>
      <c r="J145" s="2581"/>
      <c r="K145" s="2581"/>
      <c r="L145" s="2581"/>
      <c r="M145" s="2581"/>
      <c r="N145" s="2581"/>
      <c r="O145" s="109"/>
      <c r="P145" s="13"/>
      <c r="Q145" s="108"/>
      <c r="R145" s="2581"/>
      <c r="S145" s="2581"/>
      <c r="T145" s="2581"/>
      <c r="U145" s="2581"/>
      <c r="V145" s="2581"/>
      <c r="W145" s="2581"/>
      <c r="X145" s="2581"/>
      <c r="Y145" s="2581"/>
      <c r="Z145" s="2581"/>
      <c r="AA145" s="2581"/>
      <c r="AB145" s="2581"/>
      <c r="AC145" s="110"/>
      <c r="AD145" s="25"/>
    </row>
    <row r="146" spans="2:30" ht="15" customHeight="1" x14ac:dyDescent="0.25">
      <c r="B146" s="24"/>
      <c r="C146" s="108"/>
      <c r="D146" s="2581"/>
      <c r="E146" s="2581"/>
      <c r="F146" s="2581"/>
      <c r="G146" s="2581"/>
      <c r="H146" s="2581"/>
      <c r="I146" s="2581"/>
      <c r="J146" s="2581"/>
      <c r="K146" s="2581"/>
      <c r="L146" s="2581"/>
      <c r="M146" s="2581"/>
      <c r="N146" s="2581"/>
      <c r="O146" s="109"/>
      <c r="P146" s="13"/>
      <c r="Q146" s="108"/>
      <c r="R146" s="2581"/>
      <c r="S146" s="2581"/>
      <c r="T146" s="2581"/>
      <c r="U146" s="2581"/>
      <c r="V146" s="2581"/>
      <c r="W146" s="2581"/>
      <c r="X146" s="2581"/>
      <c r="Y146" s="2581"/>
      <c r="Z146" s="2581"/>
      <c r="AA146" s="2581"/>
      <c r="AB146" s="2581"/>
      <c r="AC146" s="110"/>
      <c r="AD146" s="25"/>
    </row>
    <row r="147" spans="2:30" ht="15" customHeight="1" thickBot="1" x14ac:dyDescent="0.3">
      <c r="B147" s="24"/>
      <c r="C147" s="108"/>
      <c r="D147" s="2581"/>
      <c r="E147" s="2581"/>
      <c r="F147" s="2581"/>
      <c r="G147" s="2581"/>
      <c r="H147" s="2581"/>
      <c r="I147" s="2581"/>
      <c r="J147" s="2581"/>
      <c r="K147" s="2581"/>
      <c r="L147" s="2581"/>
      <c r="M147" s="2581"/>
      <c r="N147" s="2581"/>
      <c r="O147" s="109"/>
      <c r="P147" s="13"/>
      <c r="Q147" s="108"/>
      <c r="R147" s="100"/>
      <c r="S147" s="100"/>
      <c r="T147" s="100"/>
      <c r="U147" s="100"/>
      <c r="V147" s="100"/>
      <c r="W147" s="100"/>
      <c r="X147" s="100"/>
      <c r="Y147" s="100"/>
      <c r="Z147" s="100"/>
      <c r="AA147" s="100"/>
      <c r="AB147" s="100"/>
      <c r="AC147" s="110"/>
      <c r="AD147" s="25"/>
    </row>
    <row r="148" spans="2:30" ht="15" customHeight="1" thickBot="1" x14ac:dyDescent="0.3">
      <c r="B148" s="24"/>
      <c r="C148" s="108"/>
      <c r="D148" s="2581"/>
      <c r="E148" s="2581"/>
      <c r="F148" s="2581"/>
      <c r="G148" s="2581"/>
      <c r="H148" s="2581"/>
      <c r="I148" s="2581"/>
      <c r="J148" s="2581"/>
      <c r="K148" s="2581"/>
      <c r="L148" s="2581"/>
      <c r="M148" s="2581"/>
      <c r="N148" s="2581"/>
      <c r="O148" s="110"/>
      <c r="P148" s="13"/>
      <c r="Q148" s="108"/>
      <c r="R148" s="2560" t="s">
        <v>374</v>
      </c>
      <c r="S148" s="2561"/>
      <c r="T148" s="2561"/>
      <c r="U148" s="2561"/>
      <c r="V148" s="2561"/>
      <c r="W148" s="2561"/>
      <c r="X148" s="2561"/>
      <c r="Y148" s="2561"/>
      <c r="Z148" s="2561"/>
      <c r="AA148" s="2561"/>
      <c r="AB148" s="2562"/>
      <c r="AC148" s="110"/>
      <c r="AD148" s="25"/>
    </row>
    <row r="149" spans="2:30" ht="15" customHeight="1" thickBot="1" x14ac:dyDescent="0.3">
      <c r="B149" s="24"/>
      <c r="C149" s="108"/>
      <c r="D149" s="100"/>
      <c r="E149" s="100"/>
      <c r="F149" s="100"/>
      <c r="G149" s="100"/>
      <c r="H149" s="100"/>
      <c r="I149" s="100"/>
      <c r="J149" s="100"/>
      <c r="K149" s="100"/>
      <c r="L149" s="111"/>
      <c r="M149" s="111"/>
      <c r="N149" s="111"/>
      <c r="O149" s="109"/>
      <c r="P149" s="13"/>
      <c r="Q149" s="108"/>
      <c r="R149" s="2572" t="s">
        <v>588</v>
      </c>
      <c r="S149" s="2573"/>
      <c r="T149" s="2573"/>
      <c r="U149" s="2573"/>
      <c r="V149" s="2573"/>
      <c r="W149" s="2573"/>
      <c r="X149" s="2573"/>
      <c r="Y149" s="2574"/>
      <c r="Z149" s="2588">
        <f>'T4-Units'!R59</f>
        <v>0</v>
      </c>
      <c r="AA149" s="2589"/>
      <c r="AB149" s="2590"/>
      <c r="AC149" s="110"/>
      <c r="AD149" s="25"/>
    </row>
    <row r="150" spans="2:30" ht="15" customHeight="1" thickBot="1" x14ac:dyDescent="0.3">
      <c r="B150" s="24"/>
      <c r="C150" s="108"/>
      <c r="D150" s="2560" t="s">
        <v>374</v>
      </c>
      <c r="E150" s="2561"/>
      <c r="F150" s="2561"/>
      <c r="G150" s="2561"/>
      <c r="H150" s="2561"/>
      <c r="I150" s="2561"/>
      <c r="J150" s="2561"/>
      <c r="K150" s="2561"/>
      <c r="L150" s="2561"/>
      <c r="M150" s="2561"/>
      <c r="N150" s="2562"/>
      <c r="O150" s="110"/>
      <c r="P150" s="13"/>
      <c r="Q150" s="108"/>
      <c r="R150" s="2578" t="s">
        <v>587</v>
      </c>
      <c r="S150" s="2579"/>
      <c r="T150" s="2579"/>
      <c r="U150" s="2579"/>
      <c r="V150" s="2579"/>
      <c r="W150" s="2579"/>
      <c r="X150" s="2579"/>
      <c r="Y150" s="2580"/>
      <c r="Z150" s="2582">
        <v>0</v>
      </c>
      <c r="AA150" s="2583"/>
      <c r="AB150" s="2584"/>
      <c r="AC150" s="110"/>
      <c r="AD150" s="25"/>
    </row>
    <row r="151" spans="2:30" ht="15" customHeight="1" thickBot="1" x14ac:dyDescent="0.3">
      <c r="B151" s="24"/>
      <c r="C151" s="108"/>
      <c r="D151" s="2572" t="s">
        <v>588</v>
      </c>
      <c r="E151" s="2573"/>
      <c r="F151" s="2573"/>
      <c r="G151" s="2573"/>
      <c r="H151" s="2573"/>
      <c r="I151" s="2573"/>
      <c r="J151" s="2573"/>
      <c r="K151" s="2574"/>
      <c r="L151" s="2563">
        <f>'T4-Units'!R59</f>
        <v>0</v>
      </c>
      <c r="M151" s="2564"/>
      <c r="N151" s="2565"/>
      <c r="O151" s="110"/>
      <c r="P151" s="13"/>
      <c r="Q151" s="108"/>
      <c r="R151" s="2554"/>
      <c r="S151" s="2555"/>
      <c r="T151" s="2555"/>
      <c r="U151" s="2555"/>
      <c r="V151" s="2555"/>
      <c r="W151" s="2555"/>
      <c r="X151" s="2555"/>
      <c r="Y151" s="2556"/>
      <c r="Z151" s="2585"/>
      <c r="AA151" s="2586"/>
      <c r="AB151" s="2587"/>
      <c r="AC151" s="110"/>
      <c r="AD151" s="25"/>
    </row>
    <row r="152" spans="2:30" ht="15" customHeight="1" thickTop="1" thickBot="1" x14ac:dyDescent="0.3">
      <c r="B152" s="24"/>
      <c r="C152" s="108"/>
      <c r="D152" s="2578" t="s">
        <v>587</v>
      </c>
      <c r="E152" s="2579"/>
      <c r="F152" s="2579"/>
      <c r="G152" s="2579"/>
      <c r="H152" s="2579"/>
      <c r="I152" s="2579"/>
      <c r="J152" s="2579"/>
      <c r="K152" s="2580"/>
      <c r="L152" s="2566">
        <v>1</v>
      </c>
      <c r="M152" s="2567"/>
      <c r="N152" s="2568"/>
      <c r="O152" s="110"/>
      <c r="P152" s="13"/>
      <c r="Q152" s="108"/>
      <c r="R152" s="2575" t="s">
        <v>589</v>
      </c>
      <c r="S152" s="2576"/>
      <c r="T152" s="2576"/>
      <c r="U152" s="2576"/>
      <c r="V152" s="2576"/>
      <c r="W152" s="2576"/>
      <c r="X152" s="2576"/>
      <c r="Y152" s="2577"/>
      <c r="Z152" s="2591">
        <f>Z149*0.05</f>
        <v>0</v>
      </c>
      <c r="AA152" s="2592"/>
      <c r="AB152" s="2593"/>
      <c r="AC152" s="110"/>
      <c r="AD152" s="25"/>
    </row>
    <row r="153" spans="2:30" ht="15" customHeight="1" thickBot="1" x14ac:dyDescent="0.3">
      <c r="B153" s="24"/>
      <c r="C153" s="108"/>
      <c r="D153" s="2554"/>
      <c r="E153" s="2555"/>
      <c r="F153" s="2555"/>
      <c r="G153" s="2555"/>
      <c r="H153" s="2555"/>
      <c r="I153" s="2555"/>
      <c r="J153" s="2555"/>
      <c r="K153" s="2556"/>
      <c r="L153" s="2569"/>
      <c r="M153" s="2570"/>
      <c r="N153" s="2571"/>
      <c r="O153" s="110"/>
      <c r="P153" s="13"/>
      <c r="Q153" s="108"/>
      <c r="R153" s="100"/>
      <c r="S153" s="100"/>
      <c r="T153" s="100"/>
      <c r="U153" s="100"/>
      <c r="V153" s="100"/>
      <c r="W153" s="100"/>
      <c r="X153" s="100"/>
      <c r="Y153" s="100"/>
      <c r="Z153" s="100"/>
      <c r="AA153" s="100"/>
      <c r="AB153" s="100"/>
      <c r="AC153" s="110"/>
      <c r="AD153" s="25"/>
    </row>
    <row r="154" spans="2:30" ht="15" customHeight="1" thickTop="1" thickBot="1" x14ac:dyDescent="0.3">
      <c r="B154" s="24"/>
      <c r="C154" s="108"/>
      <c r="D154" s="2575" t="s">
        <v>586</v>
      </c>
      <c r="E154" s="2576"/>
      <c r="F154" s="2576"/>
      <c r="G154" s="2576"/>
      <c r="H154" s="2576"/>
      <c r="I154" s="2576"/>
      <c r="J154" s="2576"/>
      <c r="K154" s="2577"/>
      <c r="L154" s="2548">
        <f>ROUNDUP(L151*0.05,0)</f>
        <v>0</v>
      </c>
      <c r="M154" s="2549"/>
      <c r="N154" s="2550"/>
      <c r="O154" s="110"/>
      <c r="P154" s="13"/>
      <c r="Q154" s="108"/>
      <c r="R154" s="2581" t="s">
        <v>381</v>
      </c>
      <c r="S154" s="2581"/>
      <c r="T154" s="2581"/>
      <c r="U154" s="2581"/>
      <c r="V154" s="2581"/>
      <c r="W154" s="2581"/>
      <c r="X154" s="2581"/>
      <c r="Y154" s="2581"/>
      <c r="Z154" s="2581"/>
      <c r="AA154" s="2581"/>
      <c r="AB154" s="2581"/>
      <c r="AC154" s="110"/>
      <c r="AD154" s="25"/>
    </row>
    <row r="155" spans="2:30" ht="15" customHeight="1" thickBot="1" x14ac:dyDescent="0.3">
      <c r="B155" s="24"/>
      <c r="C155" s="108"/>
      <c r="D155" s="100"/>
      <c r="E155" s="100"/>
      <c r="F155" s="100"/>
      <c r="G155" s="100"/>
      <c r="H155" s="100"/>
      <c r="I155" s="100"/>
      <c r="J155" s="100"/>
      <c r="K155" s="100"/>
      <c r="L155" s="100"/>
      <c r="M155" s="100"/>
      <c r="N155" s="100"/>
      <c r="O155" s="110"/>
      <c r="P155" s="13"/>
      <c r="Q155" s="108"/>
      <c r="R155" s="2581"/>
      <c r="S155" s="2581"/>
      <c r="T155" s="2581"/>
      <c r="U155" s="2581"/>
      <c r="V155" s="2581"/>
      <c r="W155" s="2581"/>
      <c r="X155" s="2581"/>
      <c r="Y155" s="2581"/>
      <c r="Z155" s="2581"/>
      <c r="AA155" s="2581"/>
      <c r="AB155" s="2581"/>
      <c r="AC155" s="110"/>
      <c r="AD155" s="25"/>
    </row>
    <row r="156" spans="2:30" ht="15" customHeight="1" thickBot="1" x14ac:dyDescent="0.3">
      <c r="B156" s="24"/>
      <c r="C156" s="108"/>
      <c r="D156" s="2560" t="s">
        <v>375</v>
      </c>
      <c r="E156" s="2561"/>
      <c r="F156" s="2561"/>
      <c r="G156" s="2561"/>
      <c r="H156" s="2561"/>
      <c r="I156" s="2561"/>
      <c r="J156" s="2561"/>
      <c r="K156" s="2561"/>
      <c r="L156" s="2561"/>
      <c r="M156" s="2561"/>
      <c r="N156" s="2562"/>
      <c r="O156" s="109"/>
      <c r="P156" s="13"/>
      <c r="Q156" s="108"/>
      <c r="R156" s="2581"/>
      <c r="S156" s="2581"/>
      <c r="T156" s="2581"/>
      <c r="U156" s="2581"/>
      <c r="V156" s="2581"/>
      <c r="W156" s="2581"/>
      <c r="X156" s="2581"/>
      <c r="Y156" s="2581"/>
      <c r="Z156" s="2581"/>
      <c r="AA156" s="2581"/>
      <c r="AB156" s="2581"/>
      <c r="AC156" s="110"/>
      <c r="AD156" s="25"/>
    </row>
    <row r="157" spans="2:30" ht="15" customHeight="1" x14ac:dyDescent="0.25">
      <c r="B157" s="24"/>
      <c r="C157" s="108"/>
      <c r="D157" s="2557" t="s">
        <v>588</v>
      </c>
      <c r="E157" s="2558"/>
      <c r="F157" s="2558"/>
      <c r="G157" s="2558"/>
      <c r="H157" s="2558"/>
      <c r="I157" s="2558"/>
      <c r="J157" s="2558"/>
      <c r="K157" s="2559"/>
      <c r="L157" s="2563">
        <f>'T4-Units'!R59</f>
        <v>0</v>
      </c>
      <c r="M157" s="2564"/>
      <c r="N157" s="2565"/>
      <c r="O157" s="110"/>
      <c r="P157" s="13"/>
      <c r="Q157" s="108"/>
      <c r="R157" s="2594"/>
      <c r="S157" s="2595"/>
      <c r="T157" s="2595"/>
      <c r="U157" s="2595"/>
      <c r="V157" s="2595"/>
      <c r="W157" s="2595"/>
      <c r="X157" s="2595"/>
      <c r="Y157" s="2595"/>
      <c r="Z157" s="2595"/>
      <c r="AA157" s="2595"/>
      <c r="AB157" s="2596"/>
      <c r="AC157" s="110"/>
      <c r="AD157" s="25"/>
    </row>
    <row r="158" spans="2:30" ht="15" customHeight="1" x14ac:dyDescent="0.25">
      <c r="B158" s="24"/>
      <c r="C158" s="108"/>
      <c r="D158" s="2551" t="s">
        <v>1188</v>
      </c>
      <c r="E158" s="2552"/>
      <c r="F158" s="2552"/>
      <c r="G158" s="2552"/>
      <c r="H158" s="2552"/>
      <c r="I158" s="2552"/>
      <c r="J158" s="2552"/>
      <c r="K158" s="2553"/>
      <c r="L158" s="2566">
        <v>0</v>
      </c>
      <c r="M158" s="2567"/>
      <c r="N158" s="2568"/>
      <c r="O158" s="110"/>
      <c r="P158" s="13"/>
      <c r="Q158" s="108"/>
      <c r="R158" s="2597"/>
      <c r="S158" s="2598"/>
      <c r="T158" s="2598"/>
      <c r="U158" s="2598"/>
      <c r="V158" s="2598"/>
      <c r="W158" s="2598"/>
      <c r="X158" s="2598"/>
      <c r="Y158" s="2598"/>
      <c r="Z158" s="2598"/>
      <c r="AA158" s="2598"/>
      <c r="AB158" s="2599"/>
      <c r="AC158" s="110"/>
      <c r="AD158" s="25"/>
    </row>
    <row r="159" spans="2:30" ht="15" customHeight="1" thickBot="1" x14ac:dyDescent="0.3">
      <c r="B159" s="24"/>
      <c r="C159" s="108"/>
      <c r="D159" s="2554"/>
      <c r="E159" s="2555"/>
      <c r="F159" s="2555"/>
      <c r="G159" s="2555"/>
      <c r="H159" s="2555"/>
      <c r="I159" s="2555"/>
      <c r="J159" s="2555"/>
      <c r="K159" s="2556"/>
      <c r="L159" s="2569"/>
      <c r="M159" s="2570"/>
      <c r="N159" s="2571"/>
      <c r="O159" s="110"/>
      <c r="P159" s="13"/>
      <c r="Q159" s="108"/>
      <c r="R159" s="2597"/>
      <c r="S159" s="2598"/>
      <c r="T159" s="2598"/>
      <c r="U159" s="2598"/>
      <c r="V159" s="2598"/>
      <c r="W159" s="2598"/>
      <c r="X159" s="2598"/>
      <c r="Y159" s="2598"/>
      <c r="Z159" s="2598"/>
      <c r="AA159" s="2598"/>
      <c r="AB159" s="2599"/>
      <c r="AC159" s="110"/>
      <c r="AD159" s="25"/>
    </row>
    <row r="160" spans="2:30" ht="15" customHeight="1" thickTop="1" thickBot="1" x14ac:dyDescent="0.3">
      <c r="B160" s="24"/>
      <c r="C160" s="108"/>
      <c r="D160" s="2546" t="s">
        <v>586</v>
      </c>
      <c r="E160" s="2547"/>
      <c r="F160" s="2547"/>
      <c r="G160" s="2547"/>
      <c r="H160" s="2547"/>
      <c r="I160" s="2547"/>
      <c r="J160" s="2547"/>
      <c r="K160" s="2547"/>
      <c r="L160" s="2548">
        <f>ROUNDUP(L157*0.02,0)</f>
        <v>0</v>
      </c>
      <c r="M160" s="2549"/>
      <c r="N160" s="2550"/>
      <c r="O160" s="110"/>
      <c r="P160" s="13"/>
      <c r="Q160" s="108"/>
      <c r="R160" s="2600"/>
      <c r="S160" s="2601"/>
      <c r="T160" s="2601"/>
      <c r="U160" s="2601"/>
      <c r="V160" s="2601"/>
      <c r="W160" s="2601"/>
      <c r="X160" s="2601"/>
      <c r="Y160" s="2601"/>
      <c r="Z160" s="2601"/>
      <c r="AA160" s="2601"/>
      <c r="AB160" s="2602"/>
      <c r="AC160" s="110"/>
      <c r="AD160" s="25"/>
    </row>
    <row r="161" spans="2:30" ht="15" customHeight="1" thickBot="1" x14ac:dyDescent="0.3">
      <c r="B161" s="24"/>
      <c r="C161" s="112"/>
      <c r="D161" s="113"/>
      <c r="E161" s="113"/>
      <c r="F161" s="113"/>
      <c r="G161" s="113"/>
      <c r="H161" s="113"/>
      <c r="I161" s="113"/>
      <c r="J161" s="113"/>
      <c r="K161" s="113"/>
      <c r="L161" s="113"/>
      <c r="M161" s="113"/>
      <c r="N161" s="113"/>
      <c r="O161" s="114"/>
      <c r="P161" s="13"/>
      <c r="Q161" s="112"/>
      <c r="R161" s="113"/>
      <c r="S161" s="113"/>
      <c r="T161" s="113"/>
      <c r="U161" s="113"/>
      <c r="V161" s="113"/>
      <c r="W161" s="113"/>
      <c r="X161" s="113"/>
      <c r="Y161" s="113"/>
      <c r="Z161" s="113"/>
      <c r="AA161" s="113"/>
      <c r="AB161" s="113"/>
      <c r="AC161" s="114"/>
      <c r="AD161" s="25"/>
    </row>
    <row r="162" spans="2:30" ht="15" customHeight="1" thickTop="1" thickBot="1" x14ac:dyDescent="0.3">
      <c r="B162" s="26"/>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8"/>
    </row>
    <row r="163" spans="2:30" ht="15" customHeight="1" thickTop="1" x14ac:dyDescent="0.25"/>
    <row r="164" spans="2:30" ht="15" customHeight="1" x14ac:dyDescent="0.25">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row>
    <row r="165" spans="2:30" ht="15" customHeight="1" x14ac:dyDescent="0.25"/>
  </sheetData>
  <sheetProtection algorithmName="SHA-512" hashValue="EtfpYELVqjR6H1sglvb9jYheilDug36vq40XopU6YFzZyD57gmAhQAh18qhuj693GlksXCXc4Gw9sJEU8DUyKg==" saltValue="Bc60Z8eDwrNjzbNjuu9Q/Q==" spinCount="100000" sheet="1" selectLockedCells="1"/>
  <mergeCells count="191">
    <mergeCell ref="B2:AD2"/>
    <mergeCell ref="B4:AD4"/>
    <mergeCell ref="B13:AD13"/>
    <mergeCell ref="AB15:AD15"/>
    <mergeCell ref="B15:AA15"/>
    <mergeCell ref="AA19:AD19"/>
    <mergeCell ref="C19:Z19"/>
    <mergeCell ref="S23:AD23"/>
    <mergeCell ref="C21:R21"/>
    <mergeCell ref="D23:R23"/>
    <mergeCell ref="C17:AD17"/>
    <mergeCell ref="S21:AD21"/>
    <mergeCell ref="C9:Z9"/>
    <mergeCell ref="C11:Z11"/>
    <mergeCell ref="D43:T43"/>
    <mergeCell ref="D44:T44"/>
    <mergeCell ref="D45:T45"/>
    <mergeCell ref="D46:T46"/>
    <mergeCell ref="U43:AC43"/>
    <mergeCell ref="U44:AC44"/>
    <mergeCell ref="U45:AC45"/>
    <mergeCell ref="U46:AC46"/>
    <mergeCell ref="AB7:AD7"/>
    <mergeCell ref="B6:AA7"/>
    <mergeCell ref="AA9:AD9"/>
    <mergeCell ref="AA11:AD11"/>
    <mergeCell ref="C25:AD25"/>
    <mergeCell ref="O29:Q30"/>
    <mergeCell ref="R29:T30"/>
    <mergeCell ref="U29:W30"/>
    <mergeCell ref="X29:Z30"/>
    <mergeCell ref="AA29:AC30"/>
    <mergeCell ref="C34:AD34"/>
    <mergeCell ref="O31:Q31"/>
    <mergeCell ref="R31:T31"/>
    <mergeCell ref="U31:W31"/>
    <mergeCell ref="X31:Z31"/>
    <mergeCell ref="AA31:AC31"/>
    <mergeCell ref="D47:T47"/>
    <mergeCell ref="D48:T48"/>
    <mergeCell ref="D49:T49"/>
    <mergeCell ref="D50:T50"/>
    <mergeCell ref="D51:T51"/>
    <mergeCell ref="D52:T52"/>
    <mergeCell ref="U47:AC47"/>
    <mergeCell ref="U48:AC48"/>
    <mergeCell ref="U49:AC49"/>
    <mergeCell ref="U50:AC50"/>
    <mergeCell ref="U51:AC51"/>
    <mergeCell ref="U52:AC52"/>
    <mergeCell ref="D53:T53"/>
    <mergeCell ref="D54:T54"/>
    <mergeCell ref="D55:T55"/>
    <mergeCell ref="D56:T56"/>
    <mergeCell ref="D57:T57"/>
    <mergeCell ref="D58:T58"/>
    <mergeCell ref="U53:AC53"/>
    <mergeCell ref="U54:AC54"/>
    <mergeCell ref="U55:AC55"/>
    <mergeCell ref="U56:AC56"/>
    <mergeCell ref="U57:AC57"/>
    <mergeCell ref="U58:AC58"/>
    <mergeCell ref="B67:AD67"/>
    <mergeCell ref="AB69:AD69"/>
    <mergeCell ref="AB71:AD71"/>
    <mergeCell ref="B71:AA71"/>
    <mergeCell ref="B73:AD73"/>
    <mergeCell ref="AA61:AD61"/>
    <mergeCell ref="C65:Z65"/>
    <mergeCell ref="C63:Z63"/>
    <mergeCell ref="AA63:AD63"/>
    <mergeCell ref="AA65:AD65"/>
    <mergeCell ref="C61:Z61"/>
    <mergeCell ref="B69:AA69"/>
    <mergeCell ref="AA82:AC82"/>
    <mergeCell ref="AA85:AC85"/>
    <mergeCell ref="AA88:AC88"/>
    <mergeCell ref="AB75:AD75"/>
    <mergeCell ref="B75:AA75"/>
    <mergeCell ref="B77:AD77"/>
    <mergeCell ref="B79:AD79"/>
    <mergeCell ref="C81:Z82"/>
    <mergeCell ref="C84:Z85"/>
    <mergeCell ref="C87:Z88"/>
    <mergeCell ref="G96:J96"/>
    <mergeCell ref="G97:J97"/>
    <mergeCell ref="K96:N96"/>
    <mergeCell ref="K97:N97"/>
    <mergeCell ref="B96:F96"/>
    <mergeCell ref="B97:F97"/>
    <mergeCell ref="B91:AD91"/>
    <mergeCell ref="AB93:AD93"/>
    <mergeCell ref="B93:AA93"/>
    <mergeCell ref="G95:J95"/>
    <mergeCell ref="K95:N95"/>
    <mergeCell ref="B95:F95"/>
    <mergeCell ref="B103:AD103"/>
    <mergeCell ref="AB105:AD105"/>
    <mergeCell ref="B105:AA105"/>
    <mergeCell ref="B107:AD107"/>
    <mergeCell ref="S99:V99"/>
    <mergeCell ref="S100:V100"/>
    <mergeCell ref="S101:V101"/>
    <mergeCell ref="B99:R99"/>
    <mergeCell ref="B100:R100"/>
    <mergeCell ref="B101:R101"/>
    <mergeCell ref="B115:AD115"/>
    <mergeCell ref="B117:AA118"/>
    <mergeCell ref="AB117:AD117"/>
    <mergeCell ref="B120:AD120"/>
    <mergeCell ref="B122:AA122"/>
    <mergeCell ref="AB122:AD122"/>
    <mergeCell ref="AB109:AD109"/>
    <mergeCell ref="B109:AA109"/>
    <mergeCell ref="B111:R111"/>
    <mergeCell ref="B112:R112"/>
    <mergeCell ref="B113:R113"/>
    <mergeCell ref="S111:V111"/>
    <mergeCell ref="S112:V112"/>
    <mergeCell ref="S113:V113"/>
    <mergeCell ref="R154:AB156"/>
    <mergeCell ref="R144:AB146"/>
    <mergeCell ref="R148:AB148"/>
    <mergeCell ref="Q142:AC142"/>
    <mergeCell ref="G140:J140"/>
    <mergeCell ref="B124:AD124"/>
    <mergeCell ref="V128:Y129"/>
    <mergeCell ref="Z128:AC129"/>
    <mergeCell ref="V130:Y130"/>
    <mergeCell ref="V131:Y131"/>
    <mergeCell ref="V132:Y132"/>
    <mergeCell ref="Z130:AC130"/>
    <mergeCell ref="Z131:AC131"/>
    <mergeCell ref="Z132:AC132"/>
    <mergeCell ref="B126:AD126"/>
    <mergeCell ref="C128:U129"/>
    <mergeCell ref="C130:U130"/>
    <mergeCell ref="C131:U131"/>
    <mergeCell ref="C132:U132"/>
    <mergeCell ref="B135:AD135"/>
    <mergeCell ref="AA137:AC139"/>
    <mergeCell ref="C140:F140"/>
    <mergeCell ref="K140:N140"/>
    <mergeCell ref="O140:R140"/>
    <mergeCell ref="D27:AC27"/>
    <mergeCell ref="D29:N30"/>
    <mergeCell ref="D31:N31"/>
    <mergeCell ref="D36:AC36"/>
    <mergeCell ref="D38:T38"/>
    <mergeCell ref="D39:T39"/>
    <mergeCell ref="D40:T40"/>
    <mergeCell ref="D41:T41"/>
    <mergeCell ref="D42:T42"/>
    <mergeCell ref="U38:AC38"/>
    <mergeCell ref="U39:AC39"/>
    <mergeCell ref="U40:AC40"/>
    <mergeCell ref="U41:AC41"/>
    <mergeCell ref="U42:AC42"/>
    <mergeCell ref="B164:AD164"/>
    <mergeCell ref="C142:O142"/>
    <mergeCell ref="D160:K160"/>
    <mergeCell ref="L160:N160"/>
    <mergeCell ref="D158:K159"/>
    <mergeCell ref="D157:K157"/>
    <mergeCell ref="D156:N156"/>
    <mergeCell ref="L157:N157"/>
    <mergeCell ref="L158:N159"/>
    <mergeCell ref="L151:N151"/>
    <mergeCell ref="L154:N154"/>
    <mergeCell ref="D150:N150"/>
    <mergeCell ref="D151:K151"/>
    <mergeCell ref="D154:K154"/>
    <mergeCell ref="D152:K153"/>
    <mergeCell ref="L152:N153"/>
    <mergeCell ref="D144:N148"/>
    <mergeCell ref="Z150:AB151"/>
    <mergeCell ref="Z149:AB149"/>
    <mergeCell ref="Z152:AB152"/>
    <mergeCell ref="R149:Y149"/>
    <mergeCell ref="R150:Y151"/>
    <mergeCell ref="R152:Y152"/>
    <mergeCell ref="R157:AB160"/>
    <mergeCell ref="S140:V140"/>
    <mergeCell ref="W140:Z140"/>
    <mergeCell ref="AA140:AC140"/>
    <mergeCell ref="K137:N139"/>
    <mergeCell ref="O137:R139"/>
    <mergeCell ref="S137:V139"/>
    <mergeCell ref="W137:Z139"/>
    <mergeCell ref="C137:F139"/>
    <mergeCell ref="G137:J139"/>
  </mergeCells>
  <conditionalFormatting sqref="C17:AD17 C19:AD19 C21:AD21 C61:AD61 C63:AD63 C65:AD65">
    <cfRule type="expression" dxfId="23" priority="11">
      <formula>$AB$15="YES"</formula>
    </cfRule>
  </conditionalFormatting>
  <conditionalFormatting sqref="D23:AD23">
    <cfRule type="expression" dxfId="22" priority="10">
      <formula>AND($AB$15="YES",$S$21="Other")</formula>
    </cfRule>
  </conditionalFormatting>
  <conditionalFormatting sqref="C9:AD9 C11:AD11">
    <cfRule type="expression" dxfId="21" priority="37">
      <formula>$AB$7="YES"</formula>
    </cfRule>
  </conditionalFormatting>
  <conditionalFormatting sqref="S101:V101">
    <cfRule type="cellIs" dxfId="20" priority="6" operator="greaterThanOrEqual">
      <formula>3</formula>
    </cfRule>
  </conditionalFormatting>
  <conditionalFormatting sqref="AB109:AD109">
    <cfRule type="containsText" dxfId="19" priority="5" operator="containsText" text="YES">
      <formula>NOT(ISERROR(SEARCH("YES",AB109)))</formula>
    </cfRule>
  </conditionalFormatting>
  <conditionalFormatting sqref="S113:V113">
    <cfRule type="cellIs" dxfId="18" priority="3" operator="lessThan">
      <formula>4</formula>
    </cfRule>
    <cfRule type="cellIs" dxfId="17" priority="4" operator="greaterThan">
      <formula>6</formula>
    </cfRule>
  </conditionalFormatting>
  <conditionalFormatting sqref="C142:O161">
    <cfRule type="expression" dxfId="16" priority="2">
      <formula>AND($W$140&gt;=0.75,$G$140&gt;=$C$140)</formula>
    </cfRule>
  </conditionalFormatting>
  <conditionalFormatting sqref="Q142:AC161">
    <cfRule type="expression" dxfId="15" priority="1">
      <formula>OR($W$140&lt;0.75,$G$140&lt;$C$140)</formula>
    </cfRule>
  </conditionalFormatting>
  <printOptions horizontalCentered="1"/>
  <pageMargins left="0.5" right="0.5" top="0.5" bottom="0.5" header="0.3" footer="0.3"/>
  <pageSetup scale="93" fitToHeight="0" orientation="portrait" r:id="rId1"/>
  <headerFooter>
    <oddFooter>&amp;C&amp;P</oddFooter>
  </headerFooter>
  <rowBreaks count="3" manualBreakCount="3">
    <brk id="33" max="33" man="1"/>
    <brk id="76" max="33" man="1"/>
    <brk id="123" max="33" man="1"/>
  </rowBreaks>
  <extLst>
    <ext xmlns:x14="http://schemas.microsoft.com/office/spreadsheetml/2009/9/main" uri="{78C0D931-6437-407d-A8EE-F0AAD7539E65}">
      <x14:conditionalFormattings>
        <x14:conditionalFormatting xmlns:xm="http://schemas.microsoft.com/office/excel/2006/main">
          <x14:cfRule type="expression" priority="9" id="{58D3F76A-8323-46DD-9AE0-A88A3D66B142}">
            <xm:f>AND($AB$15="YES",'T2-Development Information'!$B$10&lt;&gt;"")</xm:f>
            <x14:dxf>
              <fill>
                <patternFill patternType="solid"/>
              </fill>
            </x14:dxf>
          </x14:cfRule>
          <xm:sqref>D27:AC27 D29:AC31</xm:sqref>
        </x14:conditionalFormatting>
        <x14:conditionalFormatting xmlns:xm="http://schemas.microsoft.com/office/excel/2006/main">
          <x14:cfRule type="expression" priority="8" id="{595B9B7B-6DBA-468D-B739-D9C400E6E248}">
            <xm:f>AND($AB$15="YES",'T2-Development Information'!$Q$10&lt;&gt;"")</xm:f>
            <x14:dxf>
              <fill>
                <patternFill patternType="solid"/>
              </fill>
            </x14:dxf>
          </x14:cfRule>
          <xm:sqref>D36:AC36 D38:AC58</xm:sqref>
        </x14:conditionalFormatting>
        <x14:conditionalFormatting xmlns:xm="http://schemas.microsoft.com/office/excel/2006/main">
          <x14:cfRule type="expression" priority="7" id="{A4099F6E-06BB-4E0B-9B12-1A6D4F823873}">
            <xm:f>'T2-Development Information'!$B$10&lt;&gt;""</xm:f>
            <x14:dxf>
              <fill>
                <patternFill patternType="solid"/>
              </fill>
            </x14:dxf>
          </x14:cfRule>
          <xm:sqref>C81:AC82 C84:AC85 C87:AC88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1300-000000000000}">
          <x14:formula1>
            <xm:f>Validation!$E$2:$E$3</xm:f>
          </x14:formula1>
          <xm:sqref>AB7:AD7 AB15:AD15 AB69:AD69 AB71:AD71 AB75:AD75 AA82:AC82 AA85:AC85 AA88:AC88 AB93:AD93 AB105:AD105 AB109:AD109 AB117:AD117 AB122:AD122</xm:sqref>
        </x14:dataValidation>
        <x14:dataValidation type="list" allowBlank="1" showInputMessage="1" showErrorMessage="1" xr:uid="{00000000-0002-0000-1300-000001000000}">
          <x14:formula1>
            <xm:f>Validation!$A$113:$A$114</xm:f>
          </x14:formula1>
          <xm:sqref>AA19:AD19</xm:sqref>
        </x14:dataValidation>
        <x14:dataValidation type="list" allowBlank="1" showInputMessage="1" showErrorMessage="1" xr:uid="{00000000-0002-0000-1300-000002000000}">
          <x14:formula1>
            <xm:f>Validation!$A$117:$A$120</xm:f>
          </x14:formula1>
          <xm:sqref>S21:AD21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E78"/>
  <sheetViews>
    <sheetView showGridLines="0" showRowColHeaders="0" zoomScaleNormal="100" workbookViewId="0">
      <selection activeCell="AA13" sqref="AA13:AD13"/>
    </sheetView>
  </sheetViews>
  <sheetFormatPr defaultColWidth="0" defaultRowHeight="15" zeroHeight="1" x14ac:dyDescent="0.25"/>
  <cols>
    <col min="1" max="31" width="3.28515625" style="13" customWidth="1"/>
    <col min="32" max="16384" width="9.140625" style="13"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80" t="s">
        <v>1078</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2435" t="s">
        <v>1124</v>
      </c>
      <c r="C4" s="2435"/>
      <c r="D4" s="2435"/>
      <c r="E4" s="2435"/>
      <c r="F4" s="2435"/>
      <c r="G4" s="2435"/>
      <c r="H4" s="2435"/>
      <c r="I4" s="2435"/>
      <c r="J4" s="2435"/>
      <c r="K4" s="2435"/>
      <c r="L4" s="2435"/>
      <c r="M4" s="2435"/>
      <c r="N4" s="2435"/>
      <c r="O4" s="2435"/>
      <c r="P4" s="2435"/>
      <c r="Q4" s="2435"/>
      <c r="R4" s="2435"/>
      <c r="S4" s="2435"/>
      <c r="T4" s="2435"/>
      <c r="U4" s="2435"/>
      <c r="V4" s="2435"/>
      <c r="W4" s="2435"/>
      <c r="X4" s="2435"/>
      <c r="Y4" s="2435"/>
      <c r="Z4" s="2435"/>
      <c r="AA4" s="2435"/>
      <c r="AB4" s="2435"/>
      <c r="AC4" s="2435"/>
      <c r="AD4" s="2435"/>
    </row>
    <row r="5" spans="1:30" x14ac:dyDescent="0.25">
      <c r="A5" s="3"/>
      <c r="B5" s="2435"/>
      <c r="C5" s="2435"/>
      <c r="D5" s="2435"/>
      <c r="E5" s="2435"/>
      <c r="F5" s="2435"/>
      <c r="G5" s="2435"/>
      <c r="H5" s="2435"/>
      <c r="I5" s="2435"/>
      <c r="J5" s="2435"/>
      <c r="K5" s="2435"/>
      <c r="L5" s="2435"/>
      <c r="M5" s="2435"/>
      <c r="N5" s="2435"/>
      <c r="O5" s="2435"/>
      <c r="P5" s="2435"/>
      <c r="Q5" s="2435"/>
      <c r="R5" s="2435"/>
      <c r="S5" s="2435"/>
      <c r="T5" s="2435"/>
      <c r="U5" s="2435"/>
      <c r="V5" s="2435"/>
      <c r="W5" s="2435"/>
      <c r="X5" s="2435"/>
      <c r="Y5" s="2435"/>
      <c r="Z5" s="2435"/>
      <c r="AA5" s="2435"/>
      <c r="AB5" s="2435"/>
      <c r="AC5" s="2435"/>
      <c r="AD5" s="2435"/>
    </row>
    <row r="6" spans="1:30" x14ac:dyDescent="0.25">
      <c r="A6" s="3"/>
      <c r="B6" s="2435"/>
      <c r="C6" s="2435"/>
      <c r="D6" s="2435"/>
      <c r="E6" s="2435"/>
      <c r="F6" s="2435"/>
      <c r="G6" s="2435"/>
      <c r="H6" s="2435"/>
      <c r="I6" s="2435"/>
      <c r="J6" s="2435"/>
      <c r="K6" s="2435"/>
      <c r="L6" s="2435"/>
      <c r="M6" s="2435"/>
      <c r="N6" s="2435"/>
      <c r="O6" s="2435"/>
      <c r="P6" s="2435"/>
      <c r="Q6" s="2435"/>
      <c r="R6" s="2435"/>
      <c r="S6" s="2435"/>
      <c r="T6" s="2435"/>
      <c r="U6" s="2435"/>
      <c r="V6" s="2435"/>
      <c r="W6" s="2435"/>
      <c r="X6" s="2435"/>
      <c r="Y6" s="2435"/>
      <c r="Z6" s="2435"/>
      <c r="AA6" s="2435"/>
      <c r="AB6" s="2435"/>
      <c r="AC6" s="2435"/>
      <c r="AD6" s="2435"/>
    </row>
    <row r="7" spans="1:30" x14ac:dyDescent="0.25">
      <c r="A7" s="3"/>
      <c r="B7" s="2435"/>
      <c r="C7" s="2435"/>
      <c r="D7" s="2435"/>
      <c r="E7" s="2435"/>
      <c r="F7" s="2435"/>
      <c r="G7" s="2435"/>
      <c r="H7" s="2435"/>
      <c r="I7" s="2435"/>
      <c r="J7" s="2435"/>
      <c r="K7" s="2435"/>
      <c r="L7" s="2435"/>
      <c r="M7" s="2435"/>
      <c r="N7" s="2435"/>
      <c r="O7" s="2435"/>
      <c r="P7" s="2435"/>
      <c r="Q7" s="2435"/>
      <c r="R7" s="2435"/>
      <c r="S7" s="2435"/>
      <c r="T7" s="2435"/>
      <c r="U7" s="2435"/>
      <c r="V7" s="2435"/>
      <c r="W7" s="2435"/>
      <c r="X7" s="2435"/>
      <c r="Y7" s="2435"/>
      <c r="Z7" s="2435"/>
      <c r="AA7" s="2435"/>
      <c r="AB7" s="2435"/>
      <c r="AC7" s="2435"/>
      <c r="AD7" s="2435"/>
    </row>
    <row r="8" spans="1:30" ht="15.75" thickBot="1" x14ac:dyDescent="0.3">
      <c r="A8" s="3"/>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1:30" ht="15.75" thickBot="1" x14ac:dyDescent="0.3">
      <c r="A9" s="3"/>
      <c r="B9" s="2651" t="s">
        <v>949</v>
      </c>
      <c r="C9" s="2651"/>
      <c r="D9" s="2651"/>
      <c r="E9" s="2651"/>
      <c r="F9" s="2651"/>
      <c r="G9" s="2651"/>
      <c r="H9" s="2651"/>
      <c r="I9" s="2651"/>
      <c r="J9" s="2651"/>
      <c r="K9" s="2651"/>
      <c r="L9" s="2651"/>
      <c r="M9" s="2651"/>
      <c r="N9" s="2651"/>
      <c r="O9" s="2651"/>
      <c r="P9" s="2651"/>
      <c r="Q9" s="2651"/>
      <c r="R9" s="2651"/>
      <c r="S9" s="2651"/>
      <c r="T9" s="2651"/>
      <c r="U9" s="2651"/>
      <c r="V9" s="2651"/>
      <c r="W9" s="2651"/>
      <c r="X9" s="2651"/>
      <c r="Y9" s="2651"/>
      <c r="Z9" s="2651"/>
      <c r="AA9" s="2651"/>
      <c r="AB9" s="2651"/>
      <c r="AC9" s="2651"/>
      <c r="AD9" s="2651"/>
    </row>
    <row r="10" spans="1:30" ht="15.75" thickBot="1" x14ac:dyDescent="0.3">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x14ac:dyDescent="0.25">
      <c r="A11" s="3"/>
      <c r="B11" s="329"/>
      <c r="C11" s="330"/>
      <c r="D11" s="330"/>
      <c r="E11" s="330"/>
      <c r="F11" s="330"/>
      <c r="G11" s="330"/>
      <c r="H11" s="330"/>
      <c r="I11" s="330"/>
      <c r="J11" s="330"/>
      <c r="K11" s="330"/>
      <c r="L11" s="330"/>
      <c r="M11" s="330"/>
      <c r="N11" s="330"/>
      <c r="O11" s="330"/>
      <c r="P11" s="330"/>
      <c r="Q11" s="330"/>
      <c r="R11" s="330"/>
      <c r="S11" s="330"/>
      <c r="T11" s="330"/>
      <c r="U11" s="330"/>
      <c r="V11" s="2652"/>
      <c r="W11" s="280" t="s">
        <v>950</v>
      </c>
      <c r="X11" s="276"/>
      <c r="Y11" s="276"/>
      <c r="Z11" s="276"/>
      <c r="AA11" s="276" t="s">
        <v>951</v>
      </c>
      <c r="AB11" s="276"/>
      <c r="AC11" s="276"/>
      <c r="AD11" s="277"/>
    </row>
    <row r="12" spans="1:30" ht="15.75" thickBot="1" x14ac:dyDescent="0.3">
      <c r="A12" s="3"/>
      <c r="B12" s="2653"/>
      <c r="C12" s="2654"/>
      <c r="D12" s="2654"/>
      <c r="E12" s="2654"/>
      <c r="F12" s="2654"/>
      <c r="G12" s="2654"/>
      <c r="H12" s="2654"/>
      <c r="I12" s="2654"/>
      <c r="J12" s="2654"/>
      <c r="K12" s="2654"/>
      <c r="L12" s="2654"/>
      <c r="M12" s="2654"/>
      <c r="N12" s="2654"/>
      <c r="O12" s="2654"/>
      <c r="P12" s="2654"/>
      <c r="Q12" s="2654"/>
      <c r="R12" s="2654"/>
      <c r="S12" s="2654"/>
      <c r="T12" s="2654"/>
      <c r="U12" s="2654"/>
      <c r="V12" s="2655"/>
      <c r="W12" s="316"/>
      <c r="X12" s="317"/>
      <c r="Y12" s="317"/>
      <c r="Z12" s="317"/>
      <c r="AA12" s="317"/>
      <c r="AB12" s="317"/>
      <c r="AC12" s="317"/>
      <c r="AD12" s="322"/>
    </row>
    <row r="13" spans="1:30" ht="15.75" thickBot="1" x14ac:dyDescent="0.3">
      <c r="A13" s="3"/>
      <c r="B13" s="510" t="s">
        <v>952</v>
      </c>
      <c r="C13" s="511"/>
      <c r="D13" s="511"/>
      <c r="E13" s="511"/>
      <c r="F13" s="511"/>
      <c r="G13" s="511"/>
      <c r="H13" s="511"/>
      <c r="I13" s="511"/>
      <c r="J13" s="511"/>
      <c r="K13" s="511"/>
      <c r="L13" s="511"/>
      <c r="M13" s="511"/>
      <c r="N13" s="511"/>
      <c r="O13" s="511"/>
      <c r="P13" s="511"/>
      <c r="Q13" s="511"/>
      <c r="R13" s="511"/>
      <c r="S13" s="511"/>
      <c r="T13" s="511"/>
      <c r="U13" s="511"/>
      <c r="V13" s="512"/>
      <c r="W13" s="2455"/>
      <c r="X13" s="2656"/>
      <c r="Y13" s="2656"/>
      <c r="Z13" s="2656"/>
      <c r="AA13" s="2656"/>
      <c r="AB13" s="2656"/>
      <c r="AC13" s="2656"/>
      <c r="AD13" s="2657"/>
    </row>
    <row r="14" spans="1:30" ht="15.75" thickBot="1" x14ac:dyDescent="0.3">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x14ac:dyDescent="0.25">
      <c r="A15" s="3"/>
      <c r="B15" s="2658" t="s">
        <v>953</v>
      </c>
      <c r="C15" s="2659"/>
      <c r="D15" s="2659"/>
      <c r="E15" s="2659"/>
      <c r="F15" s="2659"/>
      <c r="G15" s="2659"/>
      <c r="H15" s="2659"/>
      <c r="I15" s="2659"/>
      <c r="J15" s="2659"/>
      <c r="K15" s="2659"/>
      <c r="L15" s="2659"/>
      <c r="M15" s="2659"/>
      <c r="N15" s="2659"/>
      <c r="O15" s="2659"/>
      <c r="P15" s="2659"/>
      <c r="Q15" s="2659"/>
      <c r="R15" s="2659"/>
      <c r="S15" s="2659"/>
      <c r="T15" s="2659"/>
      <c r="U15" s="2659"/>
      <c r="V15" s="2659"/>
      <c r="W15" s="2659"/>
      <c r="X15" s="2659"/>
      <c r="Y15" s="2659"/>
      <c r="Z15" s="2659"/>
      <c r="AA15" s="2659"/>
      <c r="AB15" s="2659"/>
      <c r="AC15" s="2659"/>
      <c r="AD15" s="2660"/>
    </row>
    <row r="16" spans="1:30" x14ac:dyDescent="0.25">
      <c r="A16" s="3"/>
      <c r="B16" s="5"/>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6"/>
    </row>
    <row r="17" spans="1:30" x14ac:dyDescent="0.25">
      <c r="A17" s="3"/>
      <c r="B17" s="5"/>
      <c r="C17" s="342" t="s">
        <v>954</v>
      </c>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6"/>
    </row>
    <row r="18" spans="1:30" x14ac:dyDescent="0.25">
      <c r="A18" s="3"/>
      <c r="B18" s="5"/>
      <c r="C18" s="2650" t="s">
        <v>955</v>
      </c>
      <c r="D18" s="2650"/>
      <c r="E18" s="2650"/>
      <c r="F18" s="2650"/>
      <c r="G18" s="2650"/>
      <c r="H18" s="2650"/>
      <c r="I18" s="2650"/>
      <c r="J18" s="2650"/>
      <c r="K18" s="2650"/>
      <c r="L18" s="2650"/>
      <c r="M18" s="2650"/>
      <c r="N18" s="2650"/>
      <c r="O18" s="2650"/>
      <c r="P18" s="2650"/>
      <c r="Q18" s="2650"/>
      <c r="R18" s="2650"/>
      <c r="S18" s="2650"/>
      <c r="T18" s="2650"/>
      <c r="U18" s="2650"/>
      <c r="V18" s="2650"/>
      <c r="W18" s="2650"/>
      <c r="X18" s="2650"/>
      <c r="Y18" s="2650"/>
      <c r="Z18" s="2650"/>
      <c r="AA18" s="2650"/>
      <c r="AB18" s="2650"/>
      <c r="AC18" s="2650"/>
      <c r="AD18" s="6"/>
    </row>
    <row r="19" spans="1:30" x14ac:dyDescent="0.25">
      <c r="A19" s="3"/>
      <c r="B19" s="5"/>
      <c r="C19" s="2650"/>
      <c r="D19" s="2650"/>
      <c r="E19" s="2650"/>
      <c r="F19" s="2650"/>
      <c r="G19" s="2650"/>
      <c r="H19" s="2650"/>
      <c r="I19" s="2650"/>
      <c r="J19" s="2650"/>
      <c r="K19" s="2650"/>
      <c r="L19" s="2650"/>
      <c r="M19" s="2650"/>
      <c r="N19" s="2650"/>
      <c r="O19" s="2650"/>
      <c r="P19" s="2650"/>
      <c r="Q19" s="2650"/>
      <c r="R19" s="2650"/>
      <c r="S19" s="2650"/>
      <c r="T19" s="2650"/>
      <c r="U19" s="2650"/>
      <c r="V19" s="2650"/>
      <c r="W19" s="2650"/>
      <c r="X19" s="2650"/>
      <c r="Y19" s="2650"/>
      <c r="Z19" s="2650"/>
      <c r="AA19" s="2650"/>
      <c r="AB19" s="2650"/>
      <c r="AC19" s="2650"/>
      <c r="AD19" s="6"/>
    </row>
    <row r="20" spans="1:30" x14ac:dyDescent="0.25">
      <c r="A20" s="3"/>
      <c r="B20" s="5"/>
      <c r="C20" s="2650" t="s">
        <v>956</v>
      </c>
      <c r="D20" s="2650"/>
      <c r="E20" s="2650"/>
      <c r="F20" s="2650"/>
      <c r="G20" s="2650"/>
      <c r="H20" s="2650"/>
      <c r="I20" s="2650"/>
      <c r="J20" s="2650"/>
      <c r="K20" s="2650"/>
      <c r="L20" s="2650"/>
      <c r="M20" s="2650"/>
      <c r="N20" s="2650"/>
      <c r="O20" s="2650"/>
      <c r="P20" s="2650"/>
      <c r="Q20" s="2650"/>
      <c r="R20" s="2650"/>
      <c r="S20" s="2650"/>
      <c r="T20" s="2650"/>
      <c r="U20" s="2650"/>
      <c r="V20" s="2650"/>
      <c r="W20" s="2650"/>
      <c r="X20" s="2650"/>
      <c r="Y20" s="2650"/>
      <c r="Z20" s="2650"/>
      <c r="AA20" s="2650"/>
      <c r="AB20" s="2650"/>
      <c r="AC20" s="2650"/>
      <c r="AD20" s="6"/>
    </row>
    <row r="21" spans="1:30" x14ac:dyDescent="0.25">
      <c r="A21" s="3"/>
      <c r="B21" s="5"/>
      <c r="C21" s="2650"/>
      <c r="D21" s="2650"/>
      <c r="E21" s="2650"/>
      <c r="F21" s="2650"/>
      <c r="G21" s="2650"/>
      <c r="H21" s="2650"/>
      <c r="I21" s="2650"/>
      <c r="J21" s="2650"/>
      <c r="K21" s="2650"/>
      <c r="L21" s="2650"/>
      <c r="M21" s="2650"/>
      <c r="N21" s="2650"/>
      <c r="O21" s="2650"/>
      <c r="P21" s="2650"/>
      <c r="Q21" s="2650"/>
      <c r="R21" s="2650"/>
      <c r="S21" s="2650"/>
      <c r="T21" s="2650"/>
      <c r="U21" s="2650"/>
      <c r="V21" s="2650"/>
      <c r="W21" s="2650"/>
      <c r="X21" s="2650"/>
      <c r="Y21" s="2650"/>
      <c r="Z21" s="2650"/>
      <c r="AA21" s="2650"/>
      <c r="AB21" s="2650"/>
      <c r="AC21" s="2650"/>
      <c r="AD21" s="6"/>
    </row>
    <row r="22" spans="1:30" x14ac:dyDescent="0.25">
      <c r="A22" s="3"/>
      <c r="B22" s="5"/>
      <c r="C22" s="2661" t="s">
        <v>957</v>
      </c>
      <c r="D22" s="2661"/>
      <c r="E22" s="2661"/>
      <c r="F22" s="2661"/>
      <c r="G22" s="2661"/>
      <c r="H22" s="2661"/>
      <c r="I22" s="2661"/>
      <c r="J22" s="2661"/>
      <c r="K22" s="2661"/>
      <c r="L22" s="2661"/>
      <c r="M22" s="2661"/>
      <c r="N22" s="2661"/>
      <c r="O22" s="2661"/>
      <c r="P22" s="2661"/>
      <c r="Q22" s="2661"/>
      <c r="R22" s="2661"/>
      <c r="S22" s="2661"/>
      <c r="T22" s="2661"/>
      <c r="U22" s="2661"/>
      <c r="V22" s="2661"/>
      <c r="W22" s="2661"/>
      <c r="X22" s="2661"/>
      <c r="Y22" s="2661"/>
      <c r="Z22" s="2661"/>
      <c r="AA22" s="2661"/>
      <c r="AB22" s="2661"/>
      <c r="AC22" s="2661"/>
      <c r="AD22" s="6"/>
    </row>
    <row r="23" spans="1:30" x14ac:dyDescent="0.25">
      <c r="A23" s="3"/>
      <c r="B23" s="5"/>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6"/>
    </row>
    <row r="24" spans="1:30" x14ac:dyDescent="0.25">
      <c r="A24" s="3"/>
      <c r="B24" s="5"/>
      <c r="C24" s="2650" t="s">
        <v>1330</v>
      </c>
      <c r="D24" s="2650"/>
      <c r="E24" s="2650"/>
      <c r="F24" s="2650"/>
      <c r="G24" s="2650"/>
      <c r="H24" s="2650"/>
      <c r="I24" s="2650"/>
      <c r="J24" s="2650"/>
      <c r="K24" s="2650"/>
      <c r="L24" s="2650"/>
      <c r="M24" s="2650"/>
      <c r="N24" s="2650"/>
      <c r="O24" s="2650"/>
      <c r="P24" s="2650"/>
      <c r="Q24" s="2650"/>
      <c r="R24" s="2650"/>
      <c r="S24" s="2650"/>
      <c r="T24" s="4"/>
      <c r="U24" s="4"/>
      <c r="V24" s="4"/>
      <c r="W24" s="4"/>
      <c r="X24" s="4"/>
      <c r="Y24" s="4"/>
      <c r="Z24" s="4"/>
      <c r="AA24" s="4"/>
      <c r="AB24" s="4"/>
      <c r="AC24" s="4"/>
      <c r="AD24" s="6"/>
    </row>
    <row r="25" spans="1:30" x14ac:dyDescent="0.25">
      <c r="A25" s="3"/>
      <c r="B25" s="5"/>
      <c r="C25" s="2650"/>
      <c r="D25" s="2650"/>
      <c r="E25" s="2650"/>
      <c r="F25" s="2650"/>
      <c r="G25" s="2650"/>
      <c r="H25" s="2650"/>
      <c r="I25" s="2650"/>
      <c r="J25" s="2650"/>
      <c r="K25" s="2650"/>
      <c r="L25" s="2650"/>
      <c r="M25" s="2650"/>
      <c r="N25" s="2650"/>
      <c r="O25" s="2650"/>
      <c r="P25" s="2650"/>
      <c r="Q25" s="2650"/>
      <c r="R25" s="2650"/>
      <c r="S25" s="2650"/>
      <c r="T25" s="2663" t="s">
        <v>60</v>
      </c>
      <c r="U25" s="2663"/>
      <c r="V25" s="2663"/>
      <c r="W25" s="2663"/>
      <c r="X25" s="2663"/>
      <c r="Y25" s="2663"/>
      <c r="Z25" s="2663"/>
      <c r="AA25" s="343"/>
      <c r="AB25" s="344"/>
      <c r="AC25" s="345"/>
      <c r="AD25" s="6"/>
    </row>
    <row r="26" spans="1:30" ht="15.75" thickBot="1" x14ac:dyDescent="0.3">
      <c r="A26" s="3"/>
      <c r="B26" s="7"/>
      <c r="C26" s="2662"/>
      <c r="D26" s="2662"/>
      <c r="E26" s="2662"/>
      <c r="F26" s="2662"/>
      <c r="G26" s="2662"/>
      <c r="H26" s="2662"/>
      <c r="I26" s="2662"/>
      <c r="J26" s="2662"/>
      <c r="K26" s="2662"/>
      <c r="L26" s="2662"/>
      <c r="M26" s="2662"/>
      <c r="N26" s="2662"/>
      <c r="O26" s="2662"/>
      <c r="P26" s="2662"/>
      <c r="Q26" s="2662"/>
      <c r="R26" s="2662"/>
      <c r="S26" s="2662"/>
      <c r="T26" s="2662"/>
      <c r="U26" s="2662"/>
      <c r="V26" s="2662"/>
      <c r="W26" s="2662"/>
      <c r="X26" s="2662"/>
      <c r="Y26" s="2662"/>
      <c r="Z26" s="2662"/>
      <c r="AA26" s="2662"/>
      <c r="AB26" s="2662"/>
      <c r="AC26" s="2662"/>
      <c r="AD26" s="9"/>
    </row>
    <row r="27" spans="1:30" ht="15.75" thickBot="1" x14ac:dyDescent="0.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x14ac:dyDescent="0.25">
      <c r="A28" s="3"/>
      <c r="B28" s="2658" t="s">
        <v>958</v>
      </c>
      <c r="C28" s="2659"/>
      <c r="D28" s="2659"/>
      <c r="E28" s="2659"/>
      <c r="F28" s="2659"/>
      <c r="G28" s="2659"/>
      <c r="H28" s="2659"/>
      <c r="I28" s="2659"/>
      <c r="J28" s="2659"/>
      <c r="K28" s="2659"/>
      <c r="L28" s="2659"/>
      <c r="M28" s="2659"/>
      <c r="N28" s="2659"/>
      <c r="O28" s="2659"/>
      <c r="P28" s="2659"/>
      <c r="Q28" s="2659"/>
      <c r="R28" s="2659"/>
      <c r="S28" s="2659"/>
      <c r="T28" s="2659"/>
      <c r="U28" s="2659"/>
      <c r="V28" s="2659"/>
      <c r="W28" s="2659"/>
      <c r="X28" s="2659"/>
      <c r="Y28" s="2659"/>
      <c r="Z28" s="2659"/>
      <c r="AA28" s="2659"/>
      <c r="AB28" s="2659"/>
      <c r="AC28" s="2659"/>
      <c r="AD28" s="2660"/>
    </row>
    <row r="29" spans="1:30" x14ac:dyDescent="0.25">
      <c r="A29" s="3"/>
      <c r="B29" s="5"/>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6"/>
    </row>
    <row r="30" spans="1:30" x14ac:dyDescent="0.25">
      <c r="A30" s="3"/>
      <c r="B30" s="5"/>
      <c r="C30" s="342" t="s">
        <v>1122</v>
      </c>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6"/>
    </row>
    <row r="31" spans="1:30" x14ac:dyDescent="0.25">
      <c r="A31" s="3"/>
      <c r="B31" s="5"/>
      <c r="C31" s="342" t="s">
        <v>959</v>
      </c>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6"/>
    </row>
    <row r="32" spans="1:30" x14ac:dyDescent="0.25">
      <c r="A32" s="3"/>
      <c r="B32" s="5"/>
      <c r="C32" s="342" t="s">
        <v>960</v>
      </c>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6"/>
    </row>
    <row r="33" spans="1:30" x14ac:dyDescent="0.25">
      <c r="A33" s="3"/>
      <c r="B33" s="5"/>
      <c r="C33" s="342" t="s">
        <v>961</v>
      </c>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6"/>
    </row>
    <row r="34" spans="1:30" x14ac:dyDescent="0.25">
      <c r="A34" s="3"/>
      <c r="B34" s="5"/>
      <c r="C34" s="342" t="s">
        <v>962</v>
      </c>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6"/>
    </row>
    <row r="35" spans="1:30" x14ac:dyDescent="0.25">
      <c r="A35" s="3"/>
      <c r="B35" s="5"/>
      <c r="C35" s="342" t="s">
        <v>963</v>
      </c>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10"/>
    </row>
    <row r="36" spans="1:30" ht="15.75" thickBot="1" x14ac:dyDescent="0.3">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9"/>
    </row>
    <row r="37" spans="1:30" ht="15.75" thickBot="1" x14ac:dyDescent="0.3">
      <c r="A37" s="3"/>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1:30" ht="15.75" thickBot="1" x14ac:dyDescent="0.3">
      <c r="A38" s="3"/>
      <c r="B38" s="2664" t="s">
        <v>964</v>
      </c>
      <c r="C38" s="2664"/>
      <c r="D38" s="2664"/>
      <c r="E38" s="2664"/>
      <c r="F38" s="2664"/>
      <c r="G38" s="2664"/>
      <c r="H38" s="2664"/>
      <c r="I38" s="2664"/>
      <c r="J38" s="2664"/>
      <c r="K38" s="2664"/>
      <c r="L38" s="2664"/>
      <c r="M38" s="2664"/>
      <c r="N38" s="2664"/>
      <c r="O38" s="2664"/>
      <c r="P38" s="2664"/>
      <c r="Q38" s="2664"/>
      <c r="R38" s="2664"/>
      <c r="S38" s="2664"/>
      <c r="T38" s="2664"/>
      <c r="U38" s="2664"/>
      <c r="V38" s="2664"/>
      <c r="W38" s="2664"/>
      <c r="X38" s="2664"/>
      <c r="Y38" s="2664"/>
      <c r="Z38" s="2664"/>
      <c r="AA38" s="2664"/>
      <c r="AB38" s="2664"/>
      <c r="AC38" s="2664"/>
      <c r="AD38" s="2664"/>
    </row>
    <row r="39" spans="1:30" ht="15.75" thickBot="1" x14ac:dyDescent="0.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x14ac:dyDescent="0.25">
      <c r="A40" s="3"/>
      <c r="B40" s="2665" t="s">
        <v>965</v>
      </c>
      <c r="C40" s="2666"/>
      <c r="D40" s="2666"/>
      <c r="E40" s="2666"/>
      <c r="F40" s="2666"/>
      <c r="G40" s="2666"/>
      <c r="H40" s="2666"/>
      <c r="I40" s="2666"/>
      <c r="J40" s="2666"/>
      <c r="K40" s="2666"/>
      <c r="L40" s="2666"/>
      <c r="M40" s="2666"/>
      <c r="N40" s="2666"/>
      <c r="O40" s="2666"/>
      <c r="P40" s="2666"/>
      <c r="Q40" s="2666"/>
      <c r="R40" s="2666"/>
      <c r="S40" s="2669" t="s">
        <v>130</v>
      </c>
      <c r="T40" s="2441"/>
      <c r="U40" s="2441"/>
      <c r="V40" s="2442"/>
      <c r="W40" s="2670" t="s">
        <v>835</v>
      </c>
      <c r="X40" s="2441"/>
      <c r="Y40" s="2441"/>
      <c r="Z40" s="2442"/>
      <c r="AA40" s="2670" t="s">
        <v>131</v>
      </c>
      <c r="AB40" s="2441"/>
      <c r="AC40" s="2441"/>
      <c r="AD40" s="2672"/>
    </row>
    <row r="41" spans="1:30" ht="15.75" thickBot="1" x14ac:dyDescent="0.3">
      <c r="A41" s="3"/>
      <c r="B41" s="2667"/>
      <c r="C41" s="2668"/>
      <c r="D41" s="2668"/>
      <c r="E41" s="2668"/>
      <c r="F41" s="2668"/>
      <c r="G41" s="2668"/>
      <c r="H41" s="2668"/>
      <c r="I41" s="2668"/>
      <c r="J41" s="2668"/>
      <c r="K41" s="2668"/>
      <c r="L41" s="2668"/>
      <c r="M41" s="2668"/>
      <c r="N41" s="2668"/>
      <c r="O41" s="2668"/>
      <c r="P41" s="2668"/>
      <c r="Q41" s="2668"/>
      <c r="R41" s="2668"/>
      <c r="S41" s="2443"/>
      <c r="T41" s="2444"/>
      <c r="U41" s="2444"/>
      <c r="V41" s="2445"/>
      <c r="W41" s="2671"/>
      <c r="X41" s="2444"/>
      <c r="Y41" s="2444"/>
      <c r="Z41" s="2445"/>
      <c r="AA41" s="2671"/>
      <c r="AB41" s="2444"/>
      <c r="AC41" s="2444"/>
      <c r="AD41" s="2673"/>
    </row>
    <row r="42" spans="1:30" x14ac:dyDescent="0.25">
      <c r="A42" s="3"/>
      <c r="B42" s="2407" t="s">
        <v>966</v>
      </c>
      <c r="C42" s="2408"/>
      <c r="D42" s="2408"/>
      <c r="E42" s="2408"/>
      <c r="F42" s="2408"/>
      <c r="G42" s="2408"/>
      <c r="H42" s="2408"/>
      <c r="I42" s="2408"/>
      <c r="J42" s="2408"/>
      <c r="K42" s="2408"/>
      <c r="L42" s="2408"/>
      <c r="M42" s="2408"/>
      <c r="N42" s="2408"/>
      <c r="O42" s="2408"/>
      <c r="P42" s="2408"/>
      <c r="Q42" s="2408"/>
      <c r="R42" s="2409"/>
      <c r="S42" s="2416"/>
      <c r="T42" s="2417"/>
      <c r="U42" s="2417"/>
      <c r="V42" s="2417"/>
      <c r="W42" s="2417"/>
      <c r="X42" s="2417"/>
      <c r="Y42" s="2417"/>
      <c r="Z42" s="2417"/>
      <c r="AA42" s="2417"/>
      <c r="AB42" s="2417"/>
      <c r="AC42" s="2417"/>
      <c r="AD42" s="2418"/>
    </row>
    <row r="43" spans="1:30" x14ac:dyDescent="0.25">
      <c r="A43" s="3"/>
      <c r="B43" s="2410" t="s">
        <v>967</v>
      </c>
      <c r="C43" s="2411"/>
      <c r="D43" s="2411"/>
      <c r="E43" s="2411"/>
      <c r="F43" s="2411"/>
      <c r="G43" s="2411"/>
      <c r="H43" s="2411"/>
      <c r="I43" s="2411"/>
      <c r="J43" s="2411"/>
      <c r="K43" s="2411"/>
      <c r="L43" s="2411"/>
      <c r="M43" s="2411"/>
      <c r="N43" s="2411"/>
      <c r="O43" s="2411"/>
      <c r="P43" s="2411"/>
      <c r="Q43" s="2411"/>
      <c r="R43" s="2412"/>
      <c r="S43" s="2419"/>
      <c r="T43" s="243"/>
      <c r="U43" s="243"/>
      <c r="V43" s="243"/>
      <c r="W43" s="243"/>
      <c r="X43" s="243"/>
      <c r="Y43" s="243"/>
      <c r="Z43" s="243"/>
      <c r="AA43" s="243"/>
      <c r="AB43" s="243"/>
      <c r="AC43" s="243"/>
      <c r="AD43" s="2420"/>
    </row>
    <row r="44" spans="1:30" x14ac:dyDescent="0.25">
      <c r="A44" s="3"/>
      <c r="B44" s="2410" t="s">
        <v>968</v>
      </c>
      <c r="C44" s="2411"/>
      <c r="D44" s="2411"/>
      <c r="E44" s="2411"/>
      <c r="F44" s="2411"/>
      <c r="G44" s="2411"/>
      <c r="H44" s="2411"/>
      <c r="I44" s="2411"/>
      <c r="J44" s="2411"/>
      <c r="K44" s="2411"/>
      <c r="L44" s="2411"/>
      <c r="M44" s="2411"/>
      <c r="N44" s="2411"/>
      <c r="O44" s="2411"/>
      <c r="P44" s="2411"/>
      <c r="Q44" s="2411"/>
      <c r="R44" s="2412"/>
      <c r="S44" s="2419"/>
      <c r="T44" s="243"/>
      <c r="U44" s="243"/>
      <c r="V44" s="243"/>
      <c r="W44" s="243"/>
      <c r="X44" s="243"/>
      <c r="Y44" s="243"/>
      <c r="Z44" s="243"/>
      <c r="AA44" s="243"/>
      <c r="AB44" s="243"/>
      <c r="AC44" s="243"/>
      <c r="AD44" s="2420"/>
    </row>
    <row r="45" spans="1:30" ht="15.75" thickBot="1" x14ac:dyDescent="0.3">
      <c r="A45" s="3"/>
      <c r="B45" s="2674" t="s">
        <v>141</v>
      </c>
      <c r="C45" s="2675"/>
      <c r="D45" s="2676"/>
      <c r="E45" s="2676"/>
      <c r="F45" s="2676"/>
      <c r="G45" s="2676"/>
      <c r="H45" s="2676"/>
      <c r="I45" s="2676"/>
      <c r="J45" s="2676"/>
      <c r="K45" s="2676"/>
      <c r="L45" s="2676"/>
      <c r="M45" s="2676"/>
      <c r="N45" s="2676"/>
      <c r="O45" s="2676"/>
      <c r="P45" s="2676"/>
      <c r="Q45" s="2676"/>
      <c r="R45" s="2676"/>
      <c r="S45" s="2421"/>
      <c r="T45" s="1720"/>
      <c r="U45" s="1720"/>
      <c r="V45" s="1720"/>
      <c r="W45" s="1720"/>
      <c r="X45" s="1720"/>
      <c r="Y45" s="1720"/>
      <c r="Z45" s="1720"/>
      <c r="AA45" s="1720"/>
      <c r="AB45" s="1720"/>
      <c r="AC45" s="1720"/>
      <c r="AD45" s="2422"/>
    </row>
    <row r="46" spans="1:30"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x14ac:dyDescent="0.25">
      <c r="A47" s="3"/>
      <c r="B47" s="2658" t="s">
        <v>969</v>
      </c>
      <c r="C47" s="2659"/>
      <c r="D47" s="2659"/>
      <c r="E47" s="2659"/>
      <c r="F47" s="2659"/>
      <c r="G47" s="2659"/>
      <c r="H47" s="2659"/>
      <c r="I47" s="2659"/>
      <c r="J47" s="2659"/>
      <c r="K47" s="2659"/>
      <c r="L47" s="2659"/>
      <c r="M47" s="2659"/>
      <c r="N47" s="2659"/>
      <c r="O47" s="2659"/>
      <c r="P47" s="2659"/>
      <c r="Q47" s="2659"/>
      <c r="R47" s="2659"/>
      <c r="S47" s="2659"/>
      <c r="T47" s="2659"/>
      <c r="U47" s="2659"/>
      <c r="V47" s="2659"/>
      <c r="W47" s="2659"/>
      <c r="X47" s="2659"/>
      <c r="Y47" s="2659"/>
      <c r="Z47" s="2659"/>
      <c r="AA47" s="2659"/>
      <c r="AB47" s="2659"/>
      <c r="AC47" s="2659"/>
      <c r="AD47" s="2660"/>
    </row>
    <row r="48" spans="1:30" x14ac:dyDescent="0.25">
      <c r="A48" s="3"/>
      <c r="B48" s="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6"/>
    </row>
    <row r="49" spans="1:30" x14ac:dyDescent="0.25">
      <c r="A49" s="3"/>
      <c r="B49" s="5"/>
      <c r="C49" s="2650" t="s">
        <v>970</v>
      </c>
      <c r="D49" s="2650"/>
      <c r="E49" s="2650"/>
      <c r="F49" s="2650"/>
      <c r="G49" s="2650"/>
      <c r="H49" s="2650"/>
      <c r="I49" s="2650"/>
      <c r="J49" s="2650"/>
      <c r="K49" s="2650"/>
      <c r="L49" s="2650"/>
      <c r="M49" s="2650"/>
      <c r="N49" s="2650"/>
      <c r="O49" s="2650"/>
      <c r="P49" s="2650"/>
      <c r="Q49" s="2650"/>
      <c r="R49" s="2650"/>
      <c r="S49" s="2650"/>
      <c r="T49" s="2650"/>
      <c r="U49" s="2650"/>
      <c r="V49" s="2650"/>
      <c r="W49" s="2650"/>
      <c r="X49" s="2650"/>
      <c r="Y49" s="2650"/>
      <c r="Z49" s="2650"/>
      <c r="AA49" s="2650"/>
      <c r="AB49" s="2650"/>
      <c r="AC49" s="2650"/>
      <c r="AD49" s="6"/>
    </row>
    <row r="50" spans="1:30" x14ac:dyDescent="0.25">
      <c r="A50" s="3"/>
      <c r="B50" s="5"/>
      <c r="C50" s="2650"/>
      <c r="D50" s="2650"/>
      <c r="E50" s="2650"/>
      <c r="F50" s="2650"/>
      <c r="G50" s="2650"/>
      <c r="H50" s="2650"/>
      <c r="I50" s="2650"/>
      <c r="J50" s="2650"/>
      <c r="K50" s="2650"/>
      <c r="L50" s="2650"/>
      <c r="M50" s="2650"/>
      <c r="N50" s="2650"/>
      <c r="O50" s="2650"/>
      <c r="P50" s="2650"/>
      <c r="Q50" s="2650"/>
      <c r="R50" s="2650"/>
      <c r="S50" s="2650"/>
      <c r="T50" s="2650"/>
      <c r="U50" s="2650"/>
      <c r="V50" s="2650"/>
      <c r="W50" s="2650"/>
      <c r="X50" s="2650"/>
      <c r="Y50" s="2650"/>
      <c r="Z50" s="2650"/>
      <c r="AA50" s="2650"/>
      <c r="AB50" s="2650"/>
      <c r="AC50" s="2650"/>
      <c r="AD50" s="6"/>
    </row>
    <row r="51" spans="1:30" ht="15.75" thickBot="1" x14ac:dyDescent="0.3">
      <c r="A51" s="3"/>
      <c r="B51" s="7"/>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9"/>
    </row>
    <row r="52" spans="1:30" ht="15.75" thickBo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x14ac:dyDescent="0.25">
      <c r="A53" s="3"/>
      <c r="B53" s="2658" t="s">
        <v>971</v>
      </c>
      <c r="C53" s="2659"/>
      <c r="D53" s="2659"/>
      <c r="E53" s="2659"/>
      <c r="F53" s="2659"/>
      <c r="G53" s="2659"/>
      <c r="H53" s="2659"/>
      <c r="I53" s="2659"/>
      <c r="J53" s="2659"/>
      <c r="K53" s="2659"/>
      <c r="L53" s="2659"/>
      <c r="M53" s="2659"/>
      <c r="N53" s="2659"/>
      <c r="O53" s="2659"/>
      <c r="P53" s="2659"/>
      <c r="Q53" s="2659"/>
      <c r="R53" s="2659"/>
      <c r="S53" s="2659"/>
      <c r="T53" s="2659"/>
      <c r="U53" s="2659"/>
      <c r="V53" s="2659"/>
      <c r="W53" s="2659"/>
      <c r="X53" s="2659"/>
      <c r="Y53" s="2659"/>
      <c r="Z53" s="2659"/>
      <c r="AA53" s="2659"/>
      <c r="AB53" s="2659"/>
      <c r="AC53" s="2659"/>
      <c r="AD53" s="2660"/>
    </row>
    <row r="54" spans="1:30" x14ac:dyDescent="0.25">
      <c r="A54" s="3"/>
      <c r="B54" s="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6"/>
    </row>
    <row r="55" spans="1:30" x14ac:dyDescent="0.25">
      <c r="A55" s="3"/>
      <c r="B55" s="5"/>
      <c r="C55" s="342" t="s">
        <v>972</v>
      </c>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6"/>
    </row>
    <row r="56" spans="1:30" x14ac:dyDescent="0.25">
      <c r="A56" s="3"/>
      <c r="B56" s="5"/>
      <c r="C56" s="2650" t="s">
        <v>1123</v>
      </c>
      <c r="D56" s="2650"/>
      <c r="E56" s="2650"/>
      <c r="F56" s="2650"/>
      <c r="G56" s="2650"/>
      <c r="H56" s="2650"/>
      <c r="I56" s="2650"/>
      <c r="J56" s="2650"/>
      <c r="K56" s="2650"/>
      <c r="L56" s="2650"/>
      <c r="M56" s="2650"/>
      <c r="N56" s="2650"/>
      <c r="O56" s="2650"/>
      <c r="P56" s="2650"/>
      <c r="Q56" s="2650"/>
      <c r="R56" s="2650"/>
      <c r="S56" s="2650"/>
      <c r="T56" s="2650"/>
      <c r="U56" s="2650"/>
      <c r="V56" s="2650"/>
      <c r="W56" s="2650"/>
      <c r="X56" s="2650"/>
      <c r="Y56" s="2650"/>
      <c r="Z56" s="2650"/>
      <c r="AA56" s="2650"/>
      <c r="AB56" s="2650"/>
      <c r="AC56" s="2650"/>
      <c r="AD56" s="6"/>
    </row>
    <row r="57" spans="1:30" x14ac:dyDescent="0.25">
      <c r="A57" s="3"/>
      <c r="B57" s="5"/>
      <c r="C57" s="2650"/>
      <c r="D57" s="2650"/>
      <c r="E57" s="2650"/>
      <c r="F57" s="2650"/>
      <c r="G57" s="2650"/>
      <c r="H57" s="2650"/>
      <c r="I57" s="2650"/>
      <c r="J57" s="2650"/>
      <c r="K57" s="2650"/>
      <c r="L57" s="2650"/>
      <c r="M57" s="2650"/>
      <c r="N57" s="2650"/>
      <c r="O57" s="2650"/>
      <c r="P57" s="2650"/>
      <c r="Q57" s="2650"/>
      <c r="R57" s="2650"/>
      <c r="S57" s="2650"/>
      <c r="T57" s="2650"/>
      <c r="U57" s="2650"/>
      <c r="V57" s="2650"/>
      <c r="W57" s="2650"/>
      <c r="X57" s="2650"/>
      <c r="Y57" s="2650"/>
      <c r="Z57" s="2650"/>
      <c r="AA57" s="2650"/>
      <c r="AB57" s="2650"/>
      <c r="AC57" s="2650"/>
      <c r="AD57" s="6"/>
    </row>
    <row r="58" spans="1:30" x14ac:dyDescent="0.25">
      <c r="A58" s="3"/>
      <c r="B58" s="5"/>
      <c r="C58" s="2650" t="s">
        <v>1331</v>
      </c>
      <c r="D58" s="2650"/>
      <c r="E58" s="2650"/>
      <c r="F58" s="2650"/>
      <c r="G58" s="2650"/>
      <c r="H58" s="2650"/>
      <c r="I58" s="2650"/>
      <c r="J58" s="2650"/>
      <c r="K58" s="2650"/>
      <c r="L58" s="2650"/>
      <c r="M58" s="2650"/>
      <c r="N58" s="2650"/>
      <c r="O58" s="2650"/>
      <c r="P58" s="2650"/>
      <c r="Q58" s="2650"/>
      <c r="R58" s="2650"/>
      <c r="S58" s="2650"/>
      <c r="T58" s="63"/>
      <c r="U58" s="63"/>
      <c r="V58" s="63"/>
      <c r="W58" s="63"/>
      <c r="X58" s="63"/>
      <c r="Y58" s="63"/>
      <c r="Z58" s="63"/>
      <c r="AA58" s="63"/>
      <c r="AB58" s="63"/>
      <c r="AC58" s="63"/>
      <c r="AD58" s="6"/>
    </row>
    <row r="59" spans="1:30" x14ac:dyDescent="0.25">
      <c r="A59" s="3"/>
      <c r="B59" s="5"/>
      <c r="C59" s="2650"/>
      <c r="D59" s="2650"/>
      <c r="E59" s="2650"/>
      <c r="F59" s="2650"/>
      <c r="G59" s="2650"/>
      <c r="H59" s="2650"/>
      <c r="I59" s="2650"/>
      <c r="J59" s="2650"/>
      <c r="K59" s="2650"/>
      <c r="L59" s="2650"/>
      <c r="M59" s="2650"/>
      <c r="N59" s="2650"/>
      <c r="O59" s="2650"/>
      <c r="P59" s="2650"/>
      <c r="Q59" s="2650"/>
      <c r="R59" s="2650"/>
      <c r="S59" s="2650"/>
      <c r="T59" s="2663" t="s">
        <v>60</v>
      </c>
      <c r="U59" s="2663"/>
      <c r="V59" s="2663"/>
      <c r="W59" s="2663"/>
      <c r="X59" s="2663"/>
      <c r="Y59" s="2663"/>
      <c r="Z59" s="2663"/>
      <c r="AA59" s="343"/>
      <c r="AB59" s="344"/>
      <c r="AC59" s="345"/>
      <c r="AD59" s="6"/>
    </row>
    <row r="60" spans="1:30" x14ac:dyDescent="0.25">
      <c r="A60" s="3"/>
      <c r="B60" s="5"/>
      <c r="C60" s="2650" t="s">
        <v>1332</v>
      </c>
      <c r="D60" s="2650"/>
      <c r="E60" s="2650"/>
      <c r="F60" s="2650"/>
      <c r="G60" s="2650"/>
      <c r="H60" s="2650"/>
      <c r="I60" s="2650"/>
      <c r="J60" s="2650"/>
      <c r="K60" s="2650"/>
      <c r="L60" s="2650"/>
      <c r="M60" s="2650"/>
      <c r="N60" s="2650"/>
      <c r="O60" s="2650"/>
      <c r="P60" s="2650"/>
      <c r="Q60" s="2650"/>
      <c r="R60" s="2650"/>
      <c r="S60" s="2650"/>
      <c r="T60" s="58"/>
      <c r="U60" s="58"/>
      <c r="V60" s="58"/>
      <c r="W60" s="58"/>
      <c r="X60" s="58"/>
      <c r="Y60" s="58"/>
      <c r="Z60" s="58"/>
      <c r="AA60" s="58"/>
      <c r="AB60" s="58"/>
      <c r="AC60" s="58"/>
      <c r="AD60" s="6"/>
    </row>
    <row r="61" spans="1:30" x14ac:dyDescent="0.25">
      <c r="A61" s="3"/>
      <c r="B61" s="5"/>
      <c r="C61" s="2650"/>
      <c r="D61" s="2650"/>
      <c r="E61" s="2650"/>
      <c r="F61" s="2650"/>
      <c r="G61" s="2650"/>
      <c r="H61" s="2650"/>
      <c r="I61" s="2650"/>
      <c r="J61" s="2650"/>
      <c r="K61" s="2650"/>
      <c r="L61" s="2650"/>
      <c r="M61" s="2650"/>
      <c r="N61" s="2650"/>
      <c r="O61" s="2650"/>
      <c r="P61" s="2650"/>
      <c r="Q61" s="2650"/>
      <c r="R61" s="2650"/>
      <c r="S61" s="2650"/>
      <c r="T61" s="2663" t="s">
        <v>60</v>
      </c>
      <c r="U61" s="2663"/>
      <c r="V61" s="2663"/>
      <c r="W61" s="2663"/>
      <c r="X61" s="2663"/>
      <c r="Y61" s="2663"/>
      <c r="Z61" s="2663"/>
      <c r="AA61" s="343"/>
      <c r="AB61" s="344"/>
      <c r="AC61" s="345"/>
      <c r="AD61" s="6"/>
    </row>
    <row r="62" spans="1:30" x14ac:dyDescent="0.25">
      <c r="A62" s="3"/>
      <c r="B62" s="5"/>
      <c r="C62" s="2650" t="s">
        <v>1333</v>
      </c>
      <c r="D62" s="2650"/>
      <c r="E62" s="2650"/>
      <c r="F62" s="2650"/>
      <c r="G62" s="2650"/>
      <c r="H62" s="2650"/>
      <c r="I62" s="2650"/>
      <c r="J62" s="2650"/>
      <c r="K62" s="2650"/>
      <c r="L62" s="2650"/>
      <c r="M62" s="2650"/>
      <c r="N62" s="2650"/>
      <c r="O62" s="2650"/>
      <c r="P62" s="2650"/>
      <c r="Q62" s="2650"/>
      <c r="R62" s="2650"/>
      <c r="S62" s="2650"/>
      <c r="T62" s="63"/>
      <c r="U62" s="63"/>
      <c r="V62" s="63"/>
      <c r="W62" s="63"/>
      <c r="X62" s="63"/>
      <c r="Y62" s="63"/>
      <c r="Z62" s="63"/>
      <c r="AA62" s="63"/>
      <c r="AB62" s="63"/>
      <c r="AC62" s="63"/>
      <c r="AD62" s="6"/>
    </row>
    <row r="63" spans="1:30" x14ac:dyDescent="0.25">
      <c r="A63" s="3"/>
      <c r="B63" s="5"/>
      <c r="C63" s="2650"/>
      <c r="D63" s="2650"/>
      <c r="E63" s="2650"/>
      <c r="F63" s="2650"/>
      <c r="G63" s="2650"/>
      <c r="H63" s="2650"/>
      <c r="I63" s="2650"/>
      <c r="J63" s="2650"/>
      <c r="K63" s="2650"/>
      <c r="L63" s="2650"/>
      <c r="M63" s="2650"/>
      <c r="N63" s="2650"/>
      <c r="O63" s="2650"/>
      <c r="P63" s="2650"/>
      <c r="Q63" s="2650"/>
      <c r="R63" s="2650"/>
      <c r="S63" s="2650"/>
      <c r="T63" s="63"/>
      <c r="U63" s="63"/>
      <c r="V63" s="63"/>
      <c r="W63" s="63"/>
      <c r="X63" s="63"/>
      <c r="Y63" s="63"/>
      <c r="Z63" s="63"/>
      <c r="AA63" s="63"/>
      <c r="AB63" s="63"/>
      <c r="AC63" s="63"/>
      <c r="AD63" s="6"/>
    </row>
    <row r="64" spans="1:30" x14ac:dyDescent="0.25">
      <c r="A64" s="3"/>
      <c r="B64" s="5"/>
      <c r="C64" s="2650"/>
      <c r="D64" s="2650"/>
      <c r="E64" s="2650"/>
      <c r="F64" s="2650"/>
      <c r="G64" s="2650"/>
      <c r="H64" s="2650"/>
      <c r="I64" s="2650"/>
      <c r="J64" s="2650"/>
      <c r="K64" s="2650"/>
      <c r="L64" s="2650"/>
      <c r="M64" s="2650"/>
      <c r="N64" s="2650"/>
      <c r="O64" s="2650"/>
      <c r="P64" s="2650"/>
      <c r="Q64" s="2650"/>
      <c r="R64" s="2650"/>
      <c r="S64" s="2650"/>
      <c r="T64" s="4"/>
      <c r="U64" s="4"/>
      <c r="V64" s="4"/>
      <c r="W64" s="4"/>
      <c r="X64" s="4"/>
      <c r="Y64" s="4"/>
      <c r="Z64" s="4"/>
      <c r="AA64" s="4"/>
      <c r="AB64" s="4"/>
      <c r="AC64" s="4"/>
      <c r="AD64" s="6"/>
    </row>
    <row r="65" spans="1:30" x14ac:dyDescent="0.25">
      <c r="A65" s="3"/>
      <c r="B65" s="5"/>
      <c r="C65" s="2650"/>
      <c r="D65" s="2650"/>
      <c r="E65" s="2650"/>
      <c r="F65" s="2650"/>
      <c r="G65" s="2650"/>
      <c r="H65" s="2650"/>
      <c r="I65" s="2650"/>
      <c r="J65" s="2650"/>
      <c r="K65" s="2650"/>
      <c r="L65" s="2650"/>
      <c r="M65" s="2650"/>
      <c r="N65" s="2650"/>
      <c r="O65" s="2650"/>
      <c r="P65" s="2650"/>
      <c r="Q65" s="2650"/>
      <c r="R65" s="2650"/>
      <c r="S65" s="2650"/>
      <c r="T65" s="2663" t="s">
        <v>60</v>
      </c>
      <c r="U65" s="2663"/>
      <c r="V65" s="2663"/>
      <c r="W65" s="2663"/>
      <c r="X65" s="2663"/>
      <c r="Y65" s="2663"/>
      <c r="Z65" s="2663"/>
      <c r="AA65" s="343"/>
      <c r="AB65" s="344"/>
      <c r="AC65" s="345"/>
      <c r="AD65" s="6"/>
    </row>
    <row r="66" spans="1:30" ht="15.75" thickBot="1" x14ac:dyDescent="0.3">
      <c r="A66" s="3"/>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9"/>
    </row>
    <row r="67" spans="1:30" ht="15.75" thickBo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x14ac:dyDescent="0.25">
      <c r="A68" s="3"/>
      <c r="B68" s="2658" t="s">
        <v>973</v>
      </c>
      <c r="C68" s="2659"/>
      <c r="D68" s="2659"/>
      <c r="E68" s="2659"/>
      <c r="F68" s="2659"/>
      <c r="G68" s="2659"/>
      <c r="H68" s="2659"/>
      <c r="I68" s="2659"/>
      <c r="J68" s="2659"/>
      <c r="K68" s="2659"/>
      <c r="L68" s="2659"/>
      <c r="M68" s="2659"/>
      <c r="N68" s="2659"/>
      <c r="O68" s="2659"/>
      <c r="P68" s="2659"/>
      <c r="Q68" s="2659"/>
      <c r="R68" s="2659"/>
      <c r="S68" s="2659"/>
      <c r="T68" s="2659"/>
      <c r="U68" s="2659"/>
      <c r="V68" s="2659"/>
      <c r="W68" s="2659"/>
      <c r="X68" s="2659"/>
      <c r="Y68" s="2659"/>
      <c r="Z68" s="2659"/>
      <c r="AA68" s="2659"/>
      <c r="AB68" s="2659"/>
      <c r="AC68" s="2659"/>
      <c r="AD68" s="2660"/>
    </row>
    <row r="69" spans="1:30" x14ac:dyDescent="0.25">
      <c r="A69" s="3"/>
      <c r="B69" s="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6"/>
    </row>
    <row r="70" spans="1:30" x14ac:dyDescent="0.25">
      <c r="A70" s="3"/>
      <c r="B70" s="5"/>
      <c r="C70" s="2650" t="s">
        <v>1125</v>
      </c>
      <c r="D70" s="2650"/>
      <c r="E70" s="2650"/>
      <c r="F70" s="2650"/>
      <c r="G70" s="2650"/>
      <c r="H70" s="2650"/>
      <c r="I70" s="2650"/>
      <c r="J70" s="2650"/>
      <c r="K70" s="2650"/>
      <c r="L70" s="2650"/>
      <c r="M70" s="2650"/>
      <c r="N70" s="2650"/>
      <c r="O70" s="2650"/>
      <c r="P70" s="2650"/>
      <c r="Q70" s="2650"/>
      <c r="R70" s="2650"/>
      <c r="S70" s="2650"/>
      <c r="T70" s="2650"/>
      <c r="U70" s="2650"/>
      <c r="V70" s="2650"/>
      <c r="W70" s="2650"/>
      <c r="X70" s="2650"/>
      <c r="Y70" s="2650"/>
      <c r="Z70" s="2650"/>
      <c r="AA70" s="2650"/>
      <c r="AB70" s="2650"/>
      <c r="AC70" s="2650"/>
      <c r="AD70" s="6"/>
    </row>
    <row r="71" spans="1:30" x14ac:dyDescent="0.25">
      <c r="A71" s="3"/>
      <c r="B71" s="5"/>
      <c r="C71" s="2650"/>
      <c r="D71" s="2650"/>
      <c r="E71" s="2650"/>
      <c r="F71" s="2650"/>
      <c r="G71" s="2650"/>
      <c r="H71" s="2650"/>
      <c r="I71" s="2650"/>
      <c r="J71" s="2650"/>
      <c r="K71" s="2650"/>
      <c r="L71" s="2650"/>
      <c r="M71" s="2650"/>
      <c r="N71" s="2650"/>
      <c r="O71" s="2650"/>
      <c r="P71" s="2650"/>
      <c r="Q71" s="2650"/>
      <c r="R71" s="2650"/>
      <c r="S71" s="2650"/>
      <c r="T71" s="2650"/>
      <c r="U71" s="2650"/>
      <c r="V71" s="2650"/>
      <c r="W71" s="2650"/>
      <c r="X71" s="2650"/>
      <c r="Y71" s="2650"/>
      <c r="Z71" s="2650"/>
      <c r="AA71" s="2650"/>
      <c r="AB71" s="2650"/>
      <c r="AC71" s="2650"/>
      <c r="AD71" s="6"/>
    </row>
    <row r="72" spans="1:30" x14ac:dyDescent="0.25">
      <c r="A72" s="3"/>
      <c r="B72" s="5"/>
      <c r="C72" s="2650"/>
      <c r="D72" s="2650"/>
      <c r="E72" s="2650"/>
      <c r="F72" s="2650"/>
      <c r="G72" s="2650"/>
      <c r="H72" s="2650"/>
      <c r="I72" s="2650"/>
      <c r="J72" s="2650"/>
      <c r="K72" s="2650"/>
      <c r="L72" s="2650"/>
      <c r="M72" s="2650"/>
      <c r="N72" s="2650"/>
      <c r="O72" s="2650"/>
      <c r="P72" s="2650"/>
      <c r="Q72" s="2650"/>
      <c r="R72" s="2650"/>
      <c r="S72" s="2650"/>
      <c r="T72" s="2650"/>
      <c r="U72" s="2650"/>
      <c r="V72" s="2650"/>
      <c r="W72" s="2650"/>
      <c r="X72" s="2650"/>
      <c r="Y72" s="2650"/>
      <c r="Z72" s="2650"/>
      <c r="AA72" s="2650"/>
      <c r="AB72" s="2650"/>
      <c r="AC72" s="2650"/>
      <c r="AD72" s="6"/>
    </row>
    <row r="73" spans="1:30" x14ac:dyDescent="0.25">
      <c r="A73" s="3"/>
      <c r="B73" s="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6"/>
    </row>
    <row r="74" spans="1:30" x14ac:dyDescent="0.25">
      <c r="A74" s="3"/>
      <c r="B74" s="5"/>
      <c r="C74" s="342" t="s">
        <v>1334</v>
      </c>
      <c r="D74" s="342"/>
      <c r="E74" s="342"/>
      <c r="F74" s="342"/>
      <c r="G74" s="342"/>
      <c r="H74" s="342"/>
      <c r="I74" s="342"/>
      <c r="J74" s="342"/>
      <c r="K74" s="342"/>
      <c r="L74" s="342"/>
      <c r="M74" s="342"/>
      <c r="N74" s="342"/>
      <c r="O74" s="342"/>
      <c r="P74" s="342"/>
      <c r="Q74" s="342"/>
      <c r="R74" s="342"/>
      <c r="S74" s="342"/>
      <c r="T74" s="2663" t="s">
        <v>60</v>
      </c>
      <c r="U74" s="2663"/>
      <c r="V74" s="2663"/>
      <c r="W74" s="2663"/>
      <c r="X74" s="2663"/>
      <c r="Y74" s="2663"/>
      <c r="Z74" s="2663"/>
      <c r="AA74" s="343"/>
      <c r="AB74" s="344"/>
      <c r="AC74" s="345"/>
      <c r="AD74" s="6"/>
    </row>
    <row r="75" spans="1:30" ht="15.75" thickBot="1" x14ac:dyDescent="0.3">
      <c r="A75" s="3"/>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9"/>
    </row>
    <row r="76" spans="1:3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x14ac:dyDescent="0.25">
      <c r="A77" s="3"/>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row>
    <row r="78" spans="1:30" x14ac:dyDescent="0.25"/>
  </sheetData>
  <sheetProtection password="ED22" sheet="1" objects="1" scenarios="1" selectLockedCells="1"/>
  <mergeCells count="67">
    <mergeCell ref="B77:AD77"/>
    <mergeCell ref="B68:AD68"/>
    <mergeCell ref="C70:AC72"/>
    <mergeCell ref="C74:S74"/>
    <mergeCell ref="T74:Z74"/>
    <mergeCell ref="AA74:AC74"/>
    <mergeCell ref="C56:AC57"/>
    <mergeCell ref="C60:S61"/>
    <mergeCell ref="T61:Z61"/>
    <mergeCell ref="AA61:AC61"/>
    <mergeCell ref="C62:S65"/>
    <mergeCell ref="T65:Z65"/>
    <mergeCell ref="AA65:AC65"/>
    <mergeCell ref="C58:S59"/>
    <mergeCell ref="T59:Z59"/>
    <mergeCell ref="AA59:AC59"/>
    <mergeCell ref="B45:C45"/>
    <mergeCell ref="D45:R45"/>
    <mergeCell ref="S45:V45"/>
    <mergeCell ref="W45:Z45"/>
    <mergeCell ref="AA45:AD45"/>
    <mergeCell ref="B47:AD47"/>
    <mergeCell ref="C49:AC50"/>
    <mergeCell ref="B53:AD53"/>
    <mergeCell ref="C55:AC55"/>
    <mergeCell ref="B42:R42"/>
    <mergeCell ref="S42:V42"/>
    <mergeCell ref="W42:Z42"/>
    <mergeCell ref="AA42:AD42"/>
    <mergeCell ref="B43:R43"/>
    <mergeCell ref="S43:V43"/>
    <mergeCell ref="W43:Z43"/>
    <mergeCell ref="AA43:AD43"/>
    <mergeCell ref="B44:R44"/>
    <mergeCell ref="S44:V44"/>
    <mergeCell ref="W44:Z44"/>
    <mergeCell ref="AA44:AD44"/>
    <mergeCell ref="C35:AC35"/>
    <mergeCell ref="B38:AD38"/>
    <mergeCell ref="B40:R41"/>
    <mergeCell ref="S40:V41"/>
    <mergeCell ref="W40:Z41"/>
    <mergeCell ref="AA40:AD41"/>
    <mergeCell ref="C34:AC34"/>
    <mergeCell ref="C20:AC21"/>
    <mergeCell ref="C22:AC22"/>
    <mergeCell ref="C24:S26"/>
    <mergeCell ref="T25:Z25"/>
    <mergeCell ref="AA25:AC25"/>
    <mergeCell ref="T26:AC26"/>
    <mergeCell ref="B28:AD28"/>
    <mergeCell ref="C30:AC30"/>
    <mergeCell ref="C31:AC31"/>
    <mergeCell ref="C32:AC32"/>
    <mergeCell ref="C33:AC33"/>
    <mergeCell ref="C18:AC19"/>
    <mergeCell ref="B2:AD2"/>
    <mergeCell ref="B4:AD7"/>
    <mergeCell ref="B9:AD9"/>
    <mergeCell ref="B11:V12"/>
    <mergeCell ref="W11:Z12"/>
    <mergeCell ref="AA11:AD12"/>
    <mergeCell ref="B13:V13"/>
    <mergeCell ref="W13:Z13"/>
    <mergeCell ref="AA13:AD13"/>
    <mergeCell ref="B15:AD15"/>
    <mergeCell ref="C17:AC17"/>
  </mergeCells>
  <conditionalFormatting sqref="C17:AC22 C24 T24:AC25">
    <cfRule type="expression" dxfId="11" priority="7">
      <formula>$W$13="YES"</formula>
    </cfRule>
  </conditionalFormatting>
  <conditionalFormatting sqref="C30:AC35">
    <cfRule type="expression" dxfId="10" priority="6">
      <formula>$AA$13="YES"</formula>
    </cfRule>
  </conditionalFormatting>
  <conditionalFormatting sqref="C49:AC50">
    <cfRule type="expression" dxfId="9" priority="5">
      <formula>OR($S$42="YES",$W$42="YES",$AA$42="YES")</formula>
    </cfRule>
  </conditionalFormatting>
  <conditionalFormatting sqref="C55:AC65">
    <cfRule type="expression" dxfId="8" priority="4">
      <formula>OR($S$43="YES",$W$43="OR",$AA$43="YES")</formula>
    </cfRule>
  </conditionalFormatting>
  <conditionalFormatting sqref="C70:AC72 C74:AC74">
    <cfRule type="expression" dxfId="7" priority="3">
      <formula>OR($S$44="YES",$W$44="YES",$AA$44="YES")</formula>
    </cfRule>
  </conditionalFormatting>
  <conditionalFormatting sqref="T26">
    <cfRule type="expression" dxfId="6" priority="1">
      <formula>$W$13="YES"</formula>
    </cfRule>
  </conditionalFormatting>
  <printOptions horizontalCentered="1"/>
  <pageMargins left="0.5" right="0.5" top="0.5" bottom="0.5" header="0.3" footer="0.3"/>
  <pageSetup scale="97" fitToHeight="0" orientation="portrait" r:id="rId1"/>
  <headerFooter>
    <oddFooter>&amp;C&amp;P</oddFooter>
  </headerFooter>
  <rowBreaks count="1" manualBreakCount="1">
    <brk id="5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Validation!$E$2:$E$3</xm:f>
          </x14:formula1>
          <xm:sqref>AA74:AC74 AA65:AC65 AA61:AC61 AA59:AC59 S42:AD45 AA25:AC25 W13:AD13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AE55"/>
  <sheetViews>
    <sheetView showGridLines="0" showRowColHeaders="0" zoomScaleNormal="100" workbookViewId="0">
      <selection activeCell="C17" sqref="C17:AD21"/>
    </sheetView>
  </sheetViews>
  <sheetFormatPr defaultColWidth="0" defaultRowHeight="15" zeroHeight="1" x14ac:dyDescent="0.25"/>
  <cols>
    <col min="1" max="31" width="3.28515625" style="13" customWidth="1"/>
    <col min="32" max="16384" width="9.140625" style="13"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80" t="s">
        <v>1079</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274" t="s">
        <v>974</v>
      </c>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row>
    <row r="5" spans="1:30"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25">
      <c r="A6" s="3"/>
      <c r="B6" s="2435" t="s">
        <v>975</v>
      </c>
      <c r="C6" s="2435"/>
      <c r="D6" s="2435"/>
      <c r="E6" s="2435"/>
      <c r="F6" s="2435"/>
      <c r="G6" s="2435"/>
      <c r="H6" s="2435"/>
      <c r="I6" s="2435"/>
      <c r="J6" s="2435"/>
      <c r="K6" s="2435"/>
      <c r="L6" s="2435"/>
      <c r="M6" s="2435"/>
      <c r="N6" s="2435"/>
      <c r="O6" s="2435"/>
      <c r="P6" s="2435"/>
      <c r="Q6" s="2435"/>
      <c r="R6" s="2435"/>
      <c r="S6" s="2435"/>
      <c r="T6" s="2435"/>
      <c r="U6" s="2435"/>
      <c r="V6" s="2435"/>
      <c r="W6" s="2435"/>
      <c r="X6" s="2435"/>
      <c r="Y6" s="2435"/>
      <c r="Z6" s="2435"/>
      <c r="AA6" s="2435"/>
      <c r="AB6" s="2435"/>
      <c r="AC6" s="2435"/>
      <c r="AD6" s="2435"/>
    </row>
    <row r="7" spans="1:30" x14ac:dyDescent="0.25">
      <c r="A7" s="3"/>
      <c r="B7" s="2435"/>
      <c r="C7" s="2435"/>
      <c r="D7" s="2435"/>
      <c r="E7" s="2435"/>
      <c r="F7" s="2435"/>
      <c r="G7" s="2435"/>
      <c r="H7" s="2435"/>
      <c r="I7" s="2435"/>
      <c r="J7" s="2435"/>
      <c r="K7" s="2435"/>
      <c r="L7" s="2435"/>
      <c r="M7" s="2435"/>
      <c r="N7" s="2435"/>
      <c r="O7" s="2435"/>
      <c r="P7" s="2435"/>
      <c r="Q7" s="2435"/>
      <c r="R7" s="2435"/>
      <c r="S7" s="2435"/>
      <c r="T7" s="2435"/>
      <c r="U7" s="2435"/>
      <c r="V7" s="2435"/>
      <c r="W7" s="2435"/>
      <c r="X7" s="2435"/>
      <c r="Y7" s="2435"/>
      <c r="Z7" s="2435"/>
      <c r="AA7" s="2435"/>
      <c r="AB7" s="2435"/>
      <c r="AC7" s="2435"/>
      <c r="AD7" s="2435"/>
    </row>
    <row r="8" spans="1:30" x14ac:dyDescent="0.25">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x14ac:dyDescent="0.25">
      <c r="A9" s="3"/>
      <c r="B9" s="3"/>
      <c r="C9" s="2677" t="s">
        <v>976</v>
      </c>
      <c r="D9" s="2677"/>
      <c r="E9" s="2677"/>
      <c r="F9" s="2677"/>
      <c r="G9" s="2677"/>
      <c r="H9" s="2677"/>
      <c r="I9" s="2677"/>
      <c r="J9" s="2677"/>
      <c r="K9" s="2677"/>
      <c r="L9" s="2677"/>
      <c r="M9" s="2677"/>
      <c r="N9" s="2677"/>
      <c r="O9" s="2677"/>
      <c r="P9" s="2677"/>
      <c r="Q9" s="2677"/>
      <c r="R9" s="2677"/>
      <c r="S9" s="2677"/>
      <c r="T9" s="2677"/>
      <c r="U9" s="2677"/>
      <c r="V9" s="2677"/>
      <c r="W9" s="2677"/>
      <c r="X9" s="2677"/>
      <c r="Y9" s="2677"/>
      <c r="Z9" s="2677"/>
      <c r="AA9" s="2677"/>
      <c r="AB9" s="2677"/>
      <c r="AC9" s="2677"/>
      <c r="AD9" s="2677"/>
    </row>
    <row r="10" spans="1:30" x14ac:dyDescent="0.25">
      <c r="A10" s="3"/>
      <c r="B10" s="3"/>
      <c r="C10" s="165"/>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7"/>
    </row>
    <row r="11" spans="1:30" x14ac:dyDescent="0.25">
      <c r="A11" s="3"/>
      <c r="B11" s="3"/>
      <c r="C11" s="232"/>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4"/>
    </row>
    <row r="12" spans="1:30" x14ac:dyDescent="0.25">
      <c r="A12" s="3"/>
      <c r="B12" s="3"/>
      <c r="C12" s="232"/>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4"/>
    </row>
    <row r="13" spans="1:30" x14ac:dyDescent="0.25">
      <c r="A13" s="3"/>
      <c r="B13" s="3"/>
      <c r="C13" s="232"/>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4"/>
    </row>
    <row r="14" spans="1:30" x14ac:dyDescent="0.25">
      <c r="A14" s="3"/>
      <c r="B14" s="3"/>
      <c r="C14" s="168"/>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70"/>
    </row>
    <row r="15" spans="1:30"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25">
      <c r="A16" s="3"/>
      <c r="B16" s="3"/>
      <c r="C16" s="2677" t="s">
        <v>977</v>
      </c>
      <c r="D16" s="2677"/>
      <c r="E16" s="2677"/>
      <c r="F16" s="2677"/>
      <c r="G16" s="2677"/>
      <c r="H16" s="2677"/>
      <c r="I16" s="2677"/>
      <c r="J16" s="2677"/>
      <c r="K16" s="2677"/>
      <c r="L16" s="2677"/>
      <c r="M16" s="2677"/>
      <c r="N16" s="2677"/>
      <c r="O16" s="2677"/>
      <c r="P16" s="2677"/>
      <c r="Q16" s="2677"/>
      <c r="R16" s="2677"/>
      <c r="S16" s="2677"/>
      <c r="T16" s="2677"/>
      <c r="U16" s="2677"/>
      <c r="V16" s="2677"/>
      <c r="W16" s="2677"/>
      <c r="X16" s="2677"/>
      <c r="Y16" s="2677"/>
      <c r="Z16" s="2677"/>
      <c r="AA16" s="2677"/>
      <c r="AB16" s="2677"/>
      <c r="AC16" s="2677"/>
      <c r="AD16" s="2677"/>
    </row>
    <row r="17" spans="1:30" x14ac:dyDescent="0.25">
      <c r="A17" s="3"/>
      <c r="B17" s="3"/>
      <c r="C17" s="165"/>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7"/>
    </row>
    <row r="18" spans="1:30" x14ac:dyDescent="0.25">
      <c r="A18" s="3"/>
      <c r="B18" s="3"/>
      <c r="C18" s="232"/>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4"/>
    </row>
    <row r="19" spans="1:30" x14ac:dyDescent="0.25">
      <c r="A19" s="3"/>
      <c r="B19" s="3"/>
      <c r="C19" s="232"/>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4"/>
    </row>
    <row r="20" spans="1:30" x14ac:dyDescent="0.25">
      <c r="A20" s="3"/>
      <c r="B20" s="3"/>
      <c r="C20" s="232"/>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4"/>
    </row>
    <row r="21" spans="1:30" x14ac:dyDescent="0.25">
      <c r="A21" s="3"/>
      <c r="B21" s="3"/>
      <c r="C21" s="168"/>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70"/>
    </row>
    <row r="22" spans="1:30"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x14ac:dyDescent="0.25">
      <c r="A23" s="3"/>
      <c r="B23" s="3"/>
      <c r="C23" s="2677" t="s">
        <v>978</v>
      </c>
      <c r="D23" s="2677"/>
      <c r="E23" s="2677"/>
      <c r="F23" s="2677"/>
      <c r="G23" s="2677"/>
      <c r="H23" s="2677"/>
      <c r="I23" s="2677"/>
      <c r="J23" s="2677"/>
      <c r="K23" s="2677"/>
      <c r="L23" s="2677"/>
      <c r="M23" s="2677"/>
      <c r="N23" s="2677"/>
      <c r="O23" s="2677"/>
      <c r="P23" s="2677"/>
      <c r="Q23" s="2677"/>
      <c r="R23" s="2677"/>
      <c r="S23" s="2677"/>
      <c r="T23" s="2677"/>
      <c r="U23" s="2677"/>
      <c r="V23" s="2677"/>
      <c r="W23" s="2677"/>
      <c r="X23" s="2677"/>
      <c r="Y23" s="2677"/>
      <c r="Z23" s="2677"/>
      <c r="AA23" s="2677"/>
      <c r="AB23" s="2677"/>
      <c r="AC23" s="2677"/>
      <c r="AD23" s="2677"/>
    </row>
    <row r="24" spans="1:30" x14ac:dyDescent="0.25">
      <c r="A24" s="3"/>
      <c r="B24" s="3"/>
      <c r="C24" s="165"/>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7"/>
    </row>
    <row r="25" spans="1:30" x14ac:dyDescent="0.25">
      <c r="A25" s="3"/>
      <c r="B25" s="3"/>
      <c r="C25" s="232"/>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4"/>
    </row>
    <row r="26" spans="1:30" x14ac:dyDescent="0.25">
      <c r="A26" s="3"/>
      <c r="B26" s="3"/>
      <c r="C26" s="232"/>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4"/>
    </row>
    <row r="27" spans="1:30" x14ac:dyDescent="0.25">
      <c r="A27" s="3"/>
      <c r="B27" s="3"/>
      <c r="C27" s="232"/>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4"/>
    </row>
    <row r="28" spans="1:30" x14ac:dyDescent="0.25">
      <c r="A28" s="3"/>
      <c r="B28" s="3"/>
      <c r="C28" s="168"/>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70"/>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5">
      <c r="A30" s="3"/>
      <c r="B30" s="2435" t="s">
        <v>979</v>
      </c>
      <c r="C30" s="2435"/>
      <c r="D30" s="2435"/>
      <c r="E30" s="2435"/>
      <c r="F30" s="2435"/>
      <c r="G30" s="2435"/>
      <c r="H30" s="2435"/>
      <c r="I30" s="2435"/>
      <c r="J30" s="2435"/>
      <c r="K30" s="2435"/>
      <c r="L30" s="2435"/>
      <c r="M30" s="2435"/>
      <c r="N30" s="2435"/>
      <c r="O30" s="2435"/>
      <c r="P30" s="2435"/>
      <c r="Q30" s="2435"/>
      <c r="R30" s="2435"/>
      <c r="S30" s="2435"/>
      <c r="T30" s="2435"/>
      <c r="U30" s="2435"/>
      <c r="V30" s="2435"/>
      <c r="W30" s="2435"/>
      <c r="X30" s="2435"/>
      <c r="Y30" s="2435"/>
      <c r="Z30" s="2435"/>
      <c r="AA30" s="2435"/>
      <c r="AB30" s="2435"/>
      <c r="AC30" s="2435"/>
      <c r="AD30" s="2435"/>
    </row>
    <row r="31" spans="1:30" x14ac:dyDescent="0.25">
      <c r="A31" s="3"/>
      <c r="B31" s="165"/>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7"/>
    </row>
    <row r="32" spans="1:30" x14ac:dyDescent="0.25">
      <c r="A32" s="3"/>
      <c r="B32" s="232"/>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4"/>
    </row>
    <row r="33" spans="1:30" x14ac:dyDescent="0.25">
      <c r="A33" s="3"/>
      <c r="B33" s="232"/>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4"/>
    </row>
    <row r="34" spans="1:30" x14ac:dyDescent="0.25">
      <c r="A34" s="3"/>
      <c r="B34" s="232"/>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4"/>
    </row>
    <row r="35" spans="1:30" x14ac:dyDescent="0.25">
      <c r="A35" s="3"/>
      <c r="B35" s="168"/>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70"/>
    </row>
    <row r="36" spans="1:30"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x14ac:dyDescent="0.25">
      <c r="A37" s="3"/>
      <c r="B37" s="2435" t="s">
        <v>980</v>
      </c>
      <c r="C37" s="2435"/>
      <c r="D37" s="2435"/>
      <c r="E37" s="2435"/>
      <c r="F37" s="2435"/>
      <c r="G37" s="2435"/>
      <c r="H37" s="2435"/>
      <c r="I37" s="2435"/>
      <c r="J37" s="2435"/>
      <c r="K37" s="2435"/>
      <c r="L37" s="2435"/>
      <c r="M37" s="2435"/>
      <c r="N37" s="2435"/>
      <c r="O37" s="2435"/>
      <c r="P37" s="2435"/>
      <c r="Q37" s="2435"/>
      <c r="R37" s="2435"/>
      <c r="S37" s="2435"/>
      <c r="T37" s="2435"/>
      <c r="U37" s="2435"/>
      <c r="V37" s="2435"/>
      <c r="W37" s="2435"/>
      <c r="X37" s="2435"/>
      <c r="Y37" s="2435"/>
      <c r="Z37" s="2435"/>
      <c r="AA37" s="2435"/>
      <c r="AB37" s="2435"/>
      <c r="AC37" s="2435"/>
      <c r="AD37" s="2435"/>
    </row>
    <row r="38" spans="1:30" x14ac:dyDescent="0.25">
      <c r="A38" s="3"/>
      <c r="B38" s="2678"/>
      <c r="C38" s="2678"/>
      <c r="D38" s="2678"/>
      <c r="E38" s="2678"/>
      <c r="F38" s="2678"/>
      <c r="G38" s="2678"/>
      <c r="H38" s="2678"/>
      <c r="I38" s="2678"/>
      <c r="J38" s="2678"/>
      <c r="K38" s="2678"/>
      <c r="L38" s="2678"/>
      <c r="M38" s="2678"/>
      <c r="N38" s="2678"/>
      <c r="O38" s="2678"/>
      <c r="P38" s="2678"/>
      <c r="Q38" s="2678"/>
      <c r="R38" s="2678"/>
      <c r="S38" s="2678"/>
      <c r="T38" s="2678"/>
      <c r="U38" s="2678"/>
      <c r="V38" s="2678"/>
      <c r="W38" s="2678"/>
      <c r="X38" s="2678"/>
      <c r="Y38" s="2678"/>
      <c r="Z38" s="2678"/>
      <c r="AA38" s="2678"/>
      <c r="AB38" s="2678"/>
      <c r="AC38" s="2678"/>
      <c r="AD38" s="2678"/>
    </row>
    <row r="39" spans="1:30" x14ac:dyDescent="0.25">
      <c r="A39" s="3"/>
      <c r="B39" s="165"/>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7"/>
    </row>
    <row r="40" spans="1:30" x14ac:dyDescent="0.25">
      <c r="A40" s="3"/>
      <c r="B40" s="232"/>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4"/>
    </row>
    <row r="41" spans="1:30" x14ac:dyDescent="0.25">
      <c r="A41" s="3"/>
      <c r="B41" s="232"/>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4"/>
    </row>
    <row r="42" spans="1:30" x14ac:dyDescent="0.25">
      <c r="A42" s="3"/>
      <c r="B42" s="232"/>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4"/>
    </row>
    <row r="43" spans="1:30" x14ac:dyDescent="0.25">
      <c r="A43" s="3"/>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70"/>
    </row>
    <row r="44" spans="1:3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x14ac:dyDescent="0.25">
      <c r="A45" s="3"/>
      <c r="B45" s="2435" t="s">
        <v>981</v>
      </c>
      <c r="C45" s="2435"/>
      <c r="D45" s="2435"/>
      <c r="E45" s="2435"/>
      <c r="F45" s="2435"/>
      <c r="G45" s="2435"/>
      <c r="H45" s="2435"/>
      <c r="I45" s="2435"/>
      <c r="J45" s="2435"/>
      <c r="K45" s="2435"/>
      <c r="L45" s="2435"/>
      <c r="M45" s="2435"/>
      <c r="N45" s="2435"/>
      <c r="O45" s="2435"/>
      <c r="P45" s="2435"/>
      <c r="Q45" s="2435"/>
      <c r="R45" s="2435"/>
      <c r="S45" s="2435"/>
      <c r="T45" s="2435"/>
      <c r="U45" s="2435"/>
      <c r="V45" s="2435"/>
      <c r="W45" s="2435"/>
      <c r="X45" s="2435"/>
      <c r="Y45" s="2435"/>
      <c r="Z45" s="2435"/>
      <c r="AA45" s="2435"/>
      <c r="AB45" s="2679"/>
      <c r="AC45" s="2680"/>
      <c r="AD45" s="2681"/>
    </row>
    <row r="46" spans="1:30"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x14ac:dyDescent="0.25">
      <c r="A47" s="3"/>
      <c r="B47" s="3"/>
      <c r="C47" s="342" t="s">
        <v>982</v>
      </c>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row>
    <row r="48" spans="1:30" x14ac:dyDescent="0.25">
      <c r="A48" s="3"/>
      <c r="B48" s="3"/>
      <c r="C48" s="2682"/>
      <c r="D48" s="2683"/>
      <c r="E48" s="2683"/>
      <c r="F48" s="2683"/>
      <c r="G48" s="2683"/>
      <c r="H48" s="2683"/>
      <c r="I48" s="2683"/>
      <c r="J48" s="2683"/>
      <c r="K48" s="2683"/>
      <c r="L48" s="2683"/>
      <c r="M48" s="2683"/>
      <c r="N48" s="2683"/>
      <c r="O48" s="2683"/>
      <c r="P48" s="2683"/>
      <c r="Q48" s="2683"/>
      <c r="R48" s="2683"/>
      <c r="S48" s="2683"/>
      <c r="T48" s="2683"/>
      <c r="U48" s="2683"/>
      <c r="V48" s="2683"/>
      <c r="W48" s="2683"/>
      <c r="X48" s="2683"/>
      <c r="Y48" s="2683"/>
      <c r="Z48" s="2683"/>
      <c r="AA48" s="2683"/>
      <c r="AB48" s="2683"/>
      <c r="AC48" s="2683"/>
      <c r="AD48" s="2684"/>
    </row>
    <row r="49" spans="1:30" x14ac:dyDescent="0.25">
      <c r="A49" s="3"/>
      <c r="B49" s="3"/>
      <c r="C49" s="2685"/>
      <c r="D49" s="2686"/>
      <c r="E49" s="2686"/>
      <c r="F49" s="2686"/>
      <c r="G49" s="2686"/>
      <c r="H49" s="2686"/>
      <c r="I49" s="2686"/>
      <c r="J49" s="2686"/>
      <c r="K49" s="2686"/>
      <c r="L49" s="2686"/>
      <c r="M49" s="2686"/>
      <c r="N49" s="2686"/>
      <c r="O49" s="2686"/>
      <c r="P49" s="2686"/>
      <c r="Q49" s="2686"/>
      <c r="R49" s="2686"/>
      <c r="S49" s="2686"/>
      <c r="T49" s="2686"/>
      <c r="U49" s="2686"/>
      <c r="V49" s="2686"/>
      <c r="W49" s="2686"/>
      <c r="X49" s="2686"/>
      <c r="Y49" s="2686"/>
      <c r="Z49" s="2686"/>
      <c r="AA49" s="2686"/>
      <c r="AB49" s="2686"/>
      <c r="AC49" s="2686"/>
      <c r="AD49" s="2687"/>
    </row>
    <row r="50" spans="1:30" x14ac:dyDescent="0.25">
      <c r="A50" s="3"/>
      <c r="B50" s="3"/>
      <c r="C50" s="2685"/>
      <c r="D50" s="2686"/>
      <c r="E50" s="2686"/>
      <c r="F50" s="2686"/>
      <c r="G50" s="2686"/>
      <c r="H50" s="2686"/>
      <c r="I50" s="2686"/>
      <c r="J50" s="2686"/>
      <c r="K50" s="2686"/>
      <c r="L50" s="2686"/>
      <c r="M50" s="2686"/>
      <c r="N50" s="2686"/>
      <c r="O50" s="2686"/>
      <c r="P50" s="2686"/>
      <c r="Q50" s="2686"/>
      <c r="R50" s="2686"/>
      <c r="S50" s="2686"/>
      <c r="T50" s="2686"/>
      <c r="U50" s="2686"/>
      <c r="V50" s="2686"/>
      <c r="W50" s="2686"/>
      <c r="X50" s="2686"/>
      <c r="Y50" s="2686"/>
      <c r="Z50" s="2686"/>
      <c r="AA50" s="2686"/>
      <c r="AB50" s="2686"/>
      <c r="AC50" s="2686"/>
      <c r="AD50" s="2687"/>
    </row>
    <row r="51" spans="1:30" x14ac:dyDescent="0.25">
      <c r="A51" s="3"/>
      <c r="B51" s="3"/>
      <c r="C51" s="2685"/>
      <c r="D51" s="2686"/>
      <c r="E51" s="2686"/>
      <c r="F51" s="2686"/>
      <c r="G51" s="2686"/>
      <c r="H51" s="2686"/>
      <c r="I51" s="2686"/>
      <c r="J51" s="2686"/>
      <c r="K51" s="2686"/>
      <c r="L51" s="2686"/>
      <c r="M51" s="2686"/>
      <c r="N51" s="2686"/>
      <c r="O51" s="2686"/>
      <c r="P51" s="2686"/>
      <c r="Q51" s="2686"/>
      <c r="R51" s="2686"/>
      <c r="S51" s="2686"/>
      <c r="T51" s="2686"/>
      <c r="U51" s="2686"/>
      <c r="V51" s="2686"/>
      <c r="W51" s="2686"/>
      <c r="X51" s="2686"/>
      <c r="Y51" s="2686"/>
      <c r="Z51" s="2686"/>
      <c r="AA51" s="2686"/>
      <c r="AB51" s="2686"/>
      <c r="AC51" s="2686"/>
      <c r="AD51" s="2687"/>
    </row>
    <row r="52" spans="1:30" x14ac:dyDescent="0.25">
      <c r="A52" s="3"/>
      <c r="B52" s="3"/>
      <c r="C52" s="2688"/>
      <c r="D52" s="2689"/>
      <c r="E52" s="2689"/>
      <c r="F52" s="2689"/>
      <c r="G52" s="2689"/>
      <c r="H52" s="2689"/>
      <c r="I52" s="2689"/>
      <c r="J52" s="2689"/>
      <c r="K52" s="2689"/>
      <c r="L52" s="2689"/>
      <c r="M52" s="2689"/>
      <c r="N52" s="2689"/>
      <c r="O52" s="2689"/>
      <c r="P52" s="2689"/>
      <c r="Q52" s="2689"/>
      <c r="R52" s="2689"/>
      <c r="S52" s="2689"/>
      <c r="T52" s="2689"/>
      <c r="U52" s="2689"/>
      <c r="V52" s="2689"/>
      <c r="W52" s="2689"/>
      <c r="X52" s="2689"/>
      <c r="Y52" s="2689"/>
      <c r="Z52" s="2689"/>
      <c r="AA52" s="2689"/>
      <c r="AB52" s="2689"/>
      <c r="AC52" s="2689"/>
      <c r="AD52" s="2690"/>
    </row>
    <row r="53" spans="1:30"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x14ac:dyDescent="0.25">
      <c r="A54" s="3"/>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row>
    <row r="55" spans="1:30" x14ac:dyDescent="0.25"/>
  </sheetData>
  <sheetProtection algorithmName="SHA-512" hashValue="tk1SMvG0TamA1Lgfl+rRjKLkCir6OaOcjCrrI6gcpC8yOJ2/rMwS5mAVJIb1F+ouAdg7AO0yBkLi4EKLHuHbmg==" saltValue="HaX+hVOcUMhGl+k5n/ciTA==" spinCount="100000" sheet="1" objects="1" scenarios="1" selectLockedCells="1"/>
  <mergeCells count="18">
    <mergeCell ref="B54:AD54"/>
    <mergeCell ref="C17:AD21"/>
    <mergeCell ref="C23:AD23"/>
    <mergeCell ref="C24:AD28"/>
    <mergeCell ref="B30:AD30"/>
    <mergeCell ref="B31:AD35"/>
    <mergeCell ref="B37:AD38"/>
    <mergeCell ref="B39:AD43"/>
    <mergeCell ref="B45:AA45"/>
    <mergeCell ref="AB45:AD45"/>
    <mergeCell ref="C47:AD47"/>
    <mergeCell ref="C48:AD52"/>
    <mergeCell ref="C16:AD16"/>
    <mergeCell ref="B2:AD2"/>
    <mergeCell ref="B4:AD4"/>
    <mergeCell ref="B6:AD7"/>
    <mergeCell ref="C9:AD9"/>
    <mergeCell ref="C10:AD14"/>
  </mergeCells>
  <conditionalFormatting sqref="C47:AD52">
    <cfRule type="expression" dxfId="5" priority="1">
      <formula>$AB$45="YES"</formula>
    </cfRule>
  </conditionalFormatting>
  <dataValidations count="1">
    <dataValidation type="textLength" operator="lessThanOrEqual" allowBlank="1" showInputMessage="1" showErrorMessage="1" errorTitle="Text Length Error" error="This field is limited to 470 characters." sqref="C10:AD14 C17:AD21 C24:AD28 B31:AD35 B39:AD43 C48:AD52" xr:uid="{00000000-0002-0000-1500-000000000000}">
      <formula1>470</formula1>
    </dataValidation>
  </dataValidations>
  <printOptions horizontalCentered="1"/>
  <pageMargins left="0.5" right="0.5" top="0.5" bottom="0.5" header="0.3" footer="0.3"/>
  <pageSetup scale="97" fitToHeight="0" orientation="portrait" r:id="rId1"/>
  <headerFooter>
    <oddFooter>&amp;C&amp;P</oddFooter>
  </headerFooter>
  <rowBreaks count="1" manualBreakCount="1">
    <brk id="4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1000000}">
          <x14:formula1>
            <xm:f>Validation!$E$2:$E$3</xm:f>
          </x14:formula1>
          <xm:sqref>AB45:AD45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AE39"/>
  <sheetViews>
    <sheetView showGridLines="0" showRowColHeaders="0" zoomScaleNormal="100" workbookViewId="0">
      <selection activeCell="Q34" sqref="Q34:AD35"/>
    </sheetView>
  </sheetViews>
  <sheetFormatPr defaultColWidth="0" defaultRowHeight="15" zeroHeight="1" x14ac:dyDescent="0.25"/>
  <cols>
    <col min="1" max="31" width="3.28515625" style="13" customWidth="1"/>
    <col min="32" max="16384" width="9.140625" style="13"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80" t="s">
        <v>1080</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56" t="s">
        <v>983</v>
      </c>
      <c r="C4" s="2692" t="str">
        <f>IF('T1-Application Cover Page'!B7="","",'T1-Application Cover Page'!B7)</f>
        <v/>
      </c>
      <c r="D4" s="2692"/>
      <c r="E4" s="2692"/>
      <c r="F4" s="2692"/>
      <c r="G4" s="2692"/>
      <c r="H4" s="2692"/>
      <c r="I4" s="2692"/>
      <c r="J4" s="2692"/>
      <c r="K4" s="2692"/>
      <c r="L4" s="2692"/>
      <c r="M4" s="2692"/>
      <c r="N4" s="2692"/>
      <c r="O4" s="2692"/>
      <c r="P4" s="2692"/>
      <c r="Q4" s="2692"/>
      <c r="R4" s="2692"/>
      <c r="S4" s="2692"/>
      <c r="T4" s="2692"/>
      <c r="U4" s="2692"/>
      <c r="V4" s="2692"/>
      <c r="W4" s="2692"/>
      <c r="X4" s="2692"/>
      <c r="Y4" s="2692"/>
      <c r="Z4" s="274" t="s">
        <v>984</v>
      </c>
      <c r="AA4" s="274"/>
      <c r="AB4" s="274"/>
      <c r="AC4" s="274"/>
      <c r="AD4" s="274"/>
    </row>
    <row r="5" spans="1:30"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25">
      <c r="A6" s="3"/>
      <c r="B6" s="69" t="s">
        <v>985</v>
      </c>
      <c r="C6" s="2691" t="s">
        <v>1190</v>
      </c>
      <c r="D6" s="2691"/>
      <c r="E6" s="2691"/>
      <c r="F6" s="2691"/>
      <c r="G6" s="2691"/>
      <c r="H6" s="2691"/>
      <c r="I6" s="2691"/>
      <c r="J6" s="2691"/>
      <c r="K6" s="2691"/>
      <c r="L6" s="2691"/>
      <c r="M6" s="2691"/>
      <c r="N6" s="2691"/>
      <c r="O6" s="2691"/>
      <c r="P6" s="2691"/>
      <c r="Q6" s="2691"/>
      <c r="R6" s="2691"/>
      <c r="S6" s="2691"/>
      <c r="T6" s="2691"/>
      <c r="U6" s="2691"/>
      <c r="V6" s="2691"/>
      <c r="W6" s="2691"/>
      <c r="X6" s="2691"/>
      <c r="Y6" s="2691"/>
      <c r="Z6" s="2691"/>
      <c r="AA6" s="2691"/>
      <c r="AB6" s="2691"/>
      <c r="AC6" s="2691"/>
      <c r="AD6" s="2691"/>
    </row>
    <row r="7" spans="1:30" x14ac:dyDescent="0.25">
      <c r="A7" s="3"/>
      <c r="B7" s="70"/>
      <c r="C7" s="2691"/>
      <c r="D7" s="2691"/>
      <c r="E7" s="2691"/>
      <c r="F7" s="2691"/>
      <c r="G7" s="2691"/>
      <c r="H7" s="2691"/>
      <c r="I7" s="2691"/>
      <c r="J7" s="2691"/>
      <c r="K7" s="2691"/>
      <c r="L7" s="2691"/>
      <c r="M7" s="2691"/>
      <c r="N7" s="2691"/>
      <c r="O7" s="2691"/>
      <c r="P7" s="2691"/>
      <c r="Q7" s="2691"/>
      <c r="R7" s="2691"/>
      <c r="S7" s="2691"/>
      <c r="T7" s="2691"/>
      <c r="U7" s="2691"/>
      <c r="V7" s="2691"/>
      <c r="W7" s="2691"/>
      <c r="X7" s="2691"/>
      <c r="Y7" s="2691"/>
      <c r="Z7" s="2691"/>
      <c r="AA7" s="2691"/>
      <c r="AB7" s="2691"/>
      <c r="AC7" s="2691"/>
      <c r="AD7" s="2691"/>
    </row>
    <row r="8" spans="1:30" x14ac:dyDescent="0.25">
      <c r="A8" s="3"/>
      <c r="B8" s="70"/>
      <c r="C8" s="2691"/>
      <c r="D8" s="2691"/>
      <c r="E8" s="2691"/>
      <c r="F8" s="2691"/>
      <c r="G8" s="2691"/>
      <c r="H8" s="2691"/>
      <c r="I8" s="2691"/>
      <c r="J8" s="2691"/>
      <c r="K8" s="2691"/>
      <c r="L8" s="2691"/>
      <c r="M8" s="2691"/>
      <c r="N8" s="2691"/>
      <c r="O8" s="2691"/>
      <c r="P8" s="2691"/>
      <c r="Q8" s="2691"/>
      <c r="R8" s="2691"/>
      <c r="S8" s="2691"/>
      <c r="T8" s="2691"/>
      <c r="U8" s="2691"/>
      <c r="V8" s="2691"/>
      <c r="W8" s="2691"/>
      <c r="X8" s="2691"/>
      <c r="Y8" s="2691"/>
      <c r="Z8" s="2691"/>
      <c r="AA8" s="2691"/>
      <c r="AB8" s="2691"/>
      <c r="AC8" s="2691"/>
      <c r="AD8" s="2691"/>
    </row>
    <row r="9" spans="1:30" x14ac:dyDescent="0.25">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0" x14ac:dyDescent="0.25">
      <c r="A10" s="3"/>
      <c r="B10" s="69" t="s">
        <v>986</v>
      </c>
      <c r="C10" s="2691" t="s">
        <v>987</v>
      </c>
      <c r="D10" s="2691"/>
      <c r="E10" s="2691"/>
      <c r="F10" s="2691"/>
      <c r="G10" s="2691"/>
      <c r="H10" s="2691"/>
      <c r="I10" s="2691"/>
      <c r="J10" s="2691"/>
      <c r="K10" s="2691"/>
      <c r="L10" s="2691"/>
      <c r="M10" s="2691"/>
      <c r="N10" s="2691"/>
      <c r="O10" s="2691"/>
      <c r="P10" s="2691"/>
      <c r="Q10" s="2691"/>
      <c r="R10" s="2691"/>
      <c r="S10" s="2691"/>
      <c r="T10" s="2691"/>
      <c r="U10" s="2691"/>
      <c r="V10" s="2691"/>
      <c r="W10" s="2691"/>
      <c r="X10" s="2691"/>
      <c r="Y10" s="2691"/>
      <c r="Z10" s="2691"/>
      <c r="AA10" s="2691"/>
      <c r="AB10" s="2691"/>
      <c r="AC10" s="2691"/>
      <c r="AD10" s="2691"/>
    </row>
    <row r="11" spans="1:30" x14ac:dyDescent="0.25">
      <c r="A11" s="3"/>
      <c r="B11" s="70"/>
      <c r="C11" s="2691"/>
      <c r="D11" s="2691"/>
      <c r="E11" s="2691"/>
      <c r="F11" s="2691"/>
      <c r="G11" s="2691"/>
      <c r="H11" s="2691"/>
      <c r="I11" s="2691"/>
      <c r="J11" s="2691"/>
      <c r="K11" s="2691"/>
      <c r="L11" s="2691"/>
      <c r="M11" s="2691"/>
      <c r="N11" s="2691"/>
      <c r="O11" s="2691"/>
      <c r="P11" s="2691"/>
      <c r="Q11" s="2691"/>
      <c r="R11" s="2691"/>
      <c r="S11" s="2691"/>
      <c r="T11" s="2691"/>
      <c r="U11" s="2691"/>
      <c r="V11" s="2691"/>
      <c r="W11" s="2691"/>
      <c r="X11" s="2691"/>
      <c r="Y11" s="2691"/>
      <c r="Z11" s="2691"/>
      <c r="AA11" s="2691"/>
      <c r="AB11" s="2691"/>
      <c r="AC11" s="2691"/>
      <c r="AD11" s="2691"/>
    </row>
    <row r="12" spans="1:30"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x14ac:dyDescent="0.25">
      <c r="A13" s="3"/>
      <c r="B13" s="69" t="s">
        <v>988</v>
      </c>
      <c r="C13" s="2691" t="s">
        <v>1181</v>
      </c>
      <c r="D13" s="2691"/>
      <c r="E13" s="2691"/>
      <c r="F13" s="2691"/>
      <c r="G13" s="2691"/>
      <c r="H13" s="2691"/>
      <c r="I13" s="2691"/>
      <c r="J13" s="2691"/>
      <c r="K13" s="2691"/>
      <c r="L13" s="2691"/>
      <c r="M13" s="2691"/>
      <c r="N13" s="2691"/>
      <c r="O13" s="2691"/>
      <c r="P13" s="2691"/>
      <c r="Q13" s="2691"/>
      <c r="R13" s="2691"/>
      <c r="S13" s="2691"/>
      <c r="T13" s="2691"/>
      <c r="U13" s="2691"/>
      <c r="V13" s="2691"/>
      <c r="W13" s="2691"/>
      <c r="X13" s="2691"/>
      <c r="Y13" s="2691"/>
      <c r="Z13" s="2691"/>
      <c r="AA13" s="2691"/>
      <c r="AB13" s="2691"/>
      <c r="AC13" s="2691"/>
      <c r="AD13" s="2691"/>
    </row>
    <row r="14" spans="1:30" x14ac:dyDescent="0.25">
      <c r="A14" s="3"/>
      <c r="B14" s="70"/>
      <c r="C14" s="2691"/>
      <c r="D14" s="2691"/>
      <c r="E14" s="2691"/>
      <c r="F14" s="2691"/>
      <c r="G14" s="2691"/>
      <c r="H14" s="2691"/>
      <c r="I14" s="2691"/>
      <c r="J14" s="2691"/>
      <c r="K14" s="2691"/>
      <c r="L14" s="2691"/>
      <c r="M14" s="2691"/>
      <c r="N14" s="2691"/>
      <c r="O14" s="2691"/>
      <c r="P14" s="2691"/>
      <c r="Q14" s="2691"/>
      <c r="R14" s="2691"/>
      <c r="S14" s="2691"/>
      <c r="T14" s="2691"/>
      <c r="U14" s="2691"/>
      <c r="V14" s="2691"/>
      <c r="W14" s="2691"/>
      <c r="X14" s="2691"/>
      <c r="Y14" s="2691"/>
      <c r="Z14" s="2691"/>
      <c r="AA14" s="2691"/>
      <c r="AB14" s="2691"/>
      <c r="AC14" s="2691"/>
      <c r="AD14" s="2691"/>
    </row>
    <row r="15" spans="1:30"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25">
      <c r="A16" s="3"/>
      <c r="B16" s="69" t="s">
        <v>989</v>
      </c>
      <c r="C16" s="2691" t="s">
        <v>1191</v>
      </c>
      <c r="D16" s="2691"/>
      <c r="E16" s="2691"/>
      <c r="F16" s="2691"/>
      <c r="G16" s="2691"/>
      <c r="H16" s="2691"/>
      <c r="I16" s="2691"/>
      <c r="J16" s="2691"/>
      <c r="K16" s="2691"/>
      <c r="L16" s="2691"/>
      <c r="M16" s="2691"/>
      <c r="N16" s="2691"/>
      <c r="O16" s="2691"/>
      <c r="P16" s="2691"/>
      <c r="Q16" s="2691"/>
      <c r="R16" s="2691"/>
      <c r="S16" s="2691"/>
      <c r="T16" s="2691"/>
      <c r="U16" s="2691"/>
      <c r="V16" s="2691"/>
      <c r="W16" s="2691"/>
      <c r="X16" s="2691"/>
      <c r="Y16" s="2691"/>
      <c r="Z16" s="2691"/>
      <c r="AA16" s="2691"/>
      <c r="AB16" s="2691"/>
      <c r="AC16" s="2691"/>
      <c r="AD16" s="2691"/>
    </row>
    <row r="17" spans="1:30" x14ac:dyDescent="0.25">
      <c r="A17" s="3"/>
      <c r="B17" s="70"/>
      <c r="C17" s="2691"/>
      <c r="D17" s="2691"/>
      <c r="E17" s="2691"/>
      <c r="F17" s="2691"/>
      <c r="G17" s="2691"/>
      <c r="H17" s="2691"/>
      <c r="I17" s="2691"/>
      <c r="J17" s="2691"/>
      <c r="K17" s="2691"/>
      <c r="L17" s="2691"/>
      <c r="M17" s="2691"/>
      <c r="N17" s="2691"/>
      <c r="O17" s="2691"/>
      <c r="P17" s="2691"/>
      <c r="Q17" s="2691"/>
      <c r="R17" s="2691"/>
      <c r="S17" s="2691"/>
      <c r="T17" s="2691"/>
      <c r="U17" s="2691"/>
      <c r="V17" s="2691"/>
      <c r="W17" s="2691"/>
      <c r="X17" s="2691"/>
      <c r="Y17" s="2691"/>
      <c r="Z17" s="2691"/>
      <c r="AA17" s="2691"/>
      <c r="AB17" s="2691"/>
      <c r="AC17" s="2691"/>
      <c r="AD17" s="2691"/>
    </row>
    <row r="18" spans="1:30" x14ac:dyDescent="0.25">
      <c r="A18" s="3"/>
      <c r="B18" s="70"/>
      <c r="C18" s="2691"/>
      <c r="D18" s="2691"/>
      <c r="E18" s="2691"/>
      <c r="F18" s="2691"/>
      <c r="G18" s="2691"/>
      <c r="H18" s="2691"/>
      <c r="I18" s="2691"/>
      <c r="J18" s="2691"/>
      <c r="K18" s="2691"/>
      <c r="L18" s="2691"/>
      <c r="M18" s="2691"/>
      <c r="N18" s="2691"/>
      <c r="O18" s="2691"/>
      <c r="P18" s="2691"/>
      <c r="Q18" s="2691"/>
      <c r="R18" s="2691"/>
      <c r="S18" s="2691"/>
      <c r="T18" s="2691"/>
      <c r="U18" s="2691"/>
      <c r="V18" s="2691"/>
      <c r="W18" s="2691"/>
      <c r="X18" s="2691"/>
      <c r="Y18" s="2691"/>
      <c r="Z18" s="2691"/>
      <c r="AA18" s="2691"/>
      <c r="AB18" s="2691"/>
      <c r="AC18" s="2691"/>
      <c r="AD18" s="2691"/>
    </row>
    <row r="19" spans="1:30" x14ac:dyDescent="0.25">
      <c r="A19" s="3"/>
      <c r="B19" s="70"/>
      <c r="C19" s="2691"/>
      <c r="D19" s="2691"/>
      <c r="E19" s="2691"/>
      <c r="F19" s="2691"/>
      <c r="G19" s="2691"/>
      <c r="H19" s="2691"/>
      <c r="I19" s="2691"/>
      <c r="J19" s="2691"/>
      <c r="K19" s="2691"/>
      <c r="L19" s="2691"/>
      <c r="M19" s="2691"/>
      <c r="N19" s="2691"/>
      <c r="O19" s="2691"/>
      <c r="P19" s="2691"/>
      <c r="Q19" s="2691"/>
      <c r="R19" s="2691"/>
      <c r="S19" s="2691"/>
      <c r="T19" s="2691"/>
      <c r="U19" s="2691"/>
      <c r="V19" s="2691"/>
      <c r="W19" s="2691"/>
      <c r="X19" s="2691"/>
      <c r="Y19" s="2691"/>
      <c r="Z19" s="2691"/>
      <c r="AA19" s="2691"/>
      <c r="AB19" s="2691"/>
      <c r="AC19" s="2691"/>
      <c r="AD19" s="2691"/>
    </row>
    <row r="20" spans="1:30"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69" t="s">
        <v>990</v>
      </c>
      <c r="C21" s="2691" t="s">
        <v>1192</v>
      </c>
      <c r="D21" s="2691"/>
      <c r="E21" s="2691"/>
      <c r="F21" s="2691"/>
      <c r="G21" s="2691"/>
      <c r="H21" s="2691"/>
      <c r="I21" s="2691"/>
      <c r="J21" s="2691"/>
      <c r="K21" s="2691"/>
      <c r="L21" s="2691"/>
      <c r="M21" s="2691"/>
      <c r="N21" s="2691"/>
      <c r="O21" s="2691"/>
      <c r="P21" s="2691"/>
      <c r="Q21" s="2691"/>
      <c r="R21" s="2691"/>
      <c r="S21" s="2691"/>
      <c r="T21" s="2691"/>
      <c r="U21" s="2691"/>
      <c r="V21" s="2691"/>
      <c r="W21" s="2691"/>
      <c r="X21" s="2691"/>
      <c r="Y21" s="2691"/>
      <c r="Z21" s="2691"/>
      <c r="AA21" s="2691"/>
      <c r="AB21" s="2691"/>
      <c r="AC21" s="2691"/>
      <c r="AD21" s="2691"/>
    </row>
    <row r="22" spans="1:30" x14ac:dyDescent="0.25">
      <c r="A22" s="3"/>
      <c r="B22" s="70"/>
      <c r="C22" s="2691"/>
      <c r="D22" s="2691"/>
      <c r="E22" s="2691"/>
      <c r="F22" s="2691"/>
      <c r="G22" s="2691"/>
      <c r="H22" s="2691"/>
      <c r="I22" s="2691"/>
      <c r="J22" s="2691"/>
      <c r="K22" s="2691"/>
      <c r="L22" s="2691"/>
      <c r="M22" s="2691"/>
      <c r="N22" s="2691"/>
      <c r="O22" s="2691"/>
      <c r="P22" s="2691"/>
      <c r="Q22" s="2691"/>
      <c r="R22" s="2691"/>
      <c r="S22" s="2691"/>
      <c r="T22" s="2691"/>
      <c r="U22" s="2691"/>
      <c r="V22" s="2691"/>
      <c r="W22" s="2691"/>
      <c r="X22" s="2691"/>
      <c r="Y22" s="2691"/>
      <c r="Z22" s="2691"/>
      <c r="AA22" s="2691"/>
      <c r="AB22" s="2691"/>
      <c r="AC22" s="2691"/>
      <c r="AD22" s="2691"/>
    </row>
    <row r="23" spans="1:30" x14ac:dyDescent="0.25">
      <c r="A23" s="3"/>
      <c r="B23" s="70"/>
      <c r="C23" s="2691"/>
      <c r="D23" s="2691"/>
      <c r="E23" s="2691"/>
      <c r="F23" s="2691"/>
      <c r="G23" s="2691"/>
      <c r="H23" s="2691"/>
      <c r="I23" s="2691"/>
      <c r="J23" s="2691"/>
      <c r="K23" s="2691"/>
      <c r="L23" s="2691"/>
      <c r="M23" s="2691"/>
      <c r="N23" s="2691"/>
      <c r="O23" s="2691"/>
      <c r="P23" s="2691"/>
      <c r="Q23" s="2691"/>
      <c r="R23" s="2691"/>
      <c r="S23" s="2691"/>
      <c r="T23" s="2691"/>
      <c r="U23" s="2691"/>
      <c r="V23" s="2691"/>
      <c r="W23" s="2691"/>
      <c r="X23" s="2691"/>
      <c r="Y23" s="2691"/>
      <c r="Z23" s="2691"/>
      <c r="AA23" s="2691"/>
      <c r="AB23" s="2691"/>
      <c r="AC23" s="2691"/>
      <c r="AD23" s="2691"/>
    </row>
    <row r="24" spans="1:30"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x14ac:dyDescent="0.25">
      <c r="A25" s="3"/>
      <c r="B25" s="3"/>
      <c r="C25" s="3"/>
      <c r="D25" s="3"/>
      <c r="E25" s="3"/>
      <c r="F25" s="3"/>
      <c r="G25" s="3"/>
      <c r="H25" s="3"/>
      <c r="I25" s="3"/>
      <c r="J25" s="3"/>
      <c r="K25" s="3"/>
      <c r="L25" s="3"/>
      <c r="M25" s="3"/>
      <c r="N25" s="3"/>
      <c r="O25" s="3"/>
      <c r="P25" s="3"/>
      <c r="Q25" s="2693"/>
      <c r="R25" s="2693"/>
      <c r="S25" s="2693"/>
      <c r="T25" s="2693"/>
      <c r="U25" s="2693"/>
      <c r="V25" s="2693"/>
      <c r="W25" s="2693"/>
      <c r="X25" s="2693"/>
      <c r="Y25" s="2693"/>
      <c r="Z25" s="2693"/>
      <c r="AA25" s="2693"/>
      <c r="AB25" s="2693"/>
      <c r="AC25" s="2693"/>
      <c r="AD25" s="2693"/>
    </row>
    <row r="26" spans="1:30" x14ac:dyDescent="0.25">
      <c r="A26" s="3"/>
      <c r="B26" s="3"/>
      <c r="C26" s="3"/>
      <c r="D26" s="3"/>
      <c r="E26" s="3"/>
      <c r="F26" s="3"/>
      <c r="G26" s="3"/>
      <c r="H26" s="3"/>
      <c r="I26" s="3"/>
      <c r="J26" s="3"/>
      <c r="K26" s="3"/>
      <c r="L26" s="3"/>
      <c r="M26" s="3"/>
      <c r="N26" s="3"/>
      <c r="O26" s="3"/>
      <c r="P26" s="3"/>
      <c r="Q26" s="2693"/>
      <c r="R26" s="2693"/>
      <c r="S26" s="2693"/>
      <c r="T26" s="2693"/>
      <c r="U26" s="2693"/>
      <c r="V26" s="2693"/>
      <c r="W26" s="2693"/>
      <c r="X26" s="2693"/>
      <c r="Y26" s="2693"/>
      <c r="Z26" s="2693"/>
      <c r="AA26" s="2693"/>
      <c r="AB26" s="2693"/>
      <c r="AC26" s="2693"/>
      <c r="AD26" s="2693"/>
    </row>
    <row r="27" spans="1:30" x14ac:dyDescent="0.25">
      <c r="A27" s="3"/>
      <c r="B27" s="3"/>
      <c r="C27" s="3"/>
      <c r="D27" s="3"/>
      <c r="E27" s="3"/>
      <c r="F27" s="3"/>
      <c r="G27" s="3"/>
      <c r="H27" s="3"/>
      <c r="I27" s="3"/>
      <c r="J27" s="3"/>
      <c r="K27" s="3"/>
      <c r="L27" s="3"/>
      <c r="M27" s="3"/>
      <c r="N27" s="3"/>
      <c r="O27" s="3"/>
      <c r="P27" s="3"/>
      <c r="Q27" s="2694"/>
      <c r="R27" s="2694"/>
      <c r="S27" s="2694"/>
      <c r="T27" s="2694"/>
      <c r="U27" s="2694"/>
      <c r="V27" s="2694"/>
      <c r="W27" s="2694"/>
      <c r="X27" s="2694"/>
      <c r="Y27" s="2694"/>
      <c r="Z27" s="2694"/>
      <c r="AA27" s="2694"/>
      <c r="AB27" s="2694"/>
      <c r="AC27" s="2694"/>
      <c r="AD27" s="2694"/>
    </row>
    <row r="28" spans="1:30" x14ac:dyDescent="0.25">
      <c r="A28" s="3"/>
      <c r="B28" s="3"/>
      <c r="C28" s="3"/>
      <c r="D28" s="3"/>
      <c r="E28" s="3"/>
      <c r="F28" s="3"/>
      <c r="G28" s="3"/>
      <c r="H28" s="3"/>
      <c r="I28" s="3"/>
      <c r="J28" s="3"/>
      <c r="K28" s="3"/>
      <c r="L28" s="3"/>
      <c r="M28" s="3"/>
      <c r="N28" s="3"/>
      <c r="O28" s="3"/>
      <c r="P28" s="3"/>
      <c r="Q28" s="2695" t="s">
        <v>991</v>
      </c>
      <c r="R28" s="2695"/>
      <c r="S28" s="2695"/>
      <c r="T28" s="2695"/>
      <c r="U28" s="2695"/>
      <c r="V28" s="2695"/>
      <c r="W28" s="2695"/>
      <c r="X28" s="2695"/>
      <c r="Y28" s="2695"/>
      <c r="Z28" s="2695"/>
      <c r="AA28" s="2695"/>
      <c r="AB28" s="2695"/>
      <c r="AC28" s="2695"/>
      <c r="AD28" s="2695"/>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5">
      <c r="A30" s="3"/>
      <c r="B30" s="3"/>
      <c r="C30" s="3"/>
      <c r="D30" s="3"/>
      <c r="E30" s="3"/>
      <c r="F30" s="3"/>
      <c r="G30" s="3"/>
      <c r="H30" s="3"/>
      <c r="I30" s="3"/>
      <c r="J30" s="3"/>
      <c r="K30" s="3"/>
      <c r="L30" s="3"/>
      <c r="M30" s="3"/>
      <c r="N30" s="3"/>
      <c r="O30" s="3"/>
      <c r="P30" s="3"/>
      <c r="Q30" s="2693"/>
      <c r="R30" s="2693"/>
      <c r="S30" s="2693"/>
      <c r="T30" s="2693"/>
      <c r="U30" s="2693"/>
      <c r="V30" s="2693"/>
      <c r="W30" s="2693"/>
      <c r="X30" s="2693"/>
      <c r="Y30" s="2693"/>
      <c r="Z30" s="2693"/>
      <c r="AA30" s="2693"/>
      <c r="AB30" s="2693"/>
      <c r="AC30" s="2693"/>
      <c r="AD30" s="2693"/>
    </row>
    <row r="31" spans="1:30" x14ac:dyDescent="0.25">
      <c r="A31" s="3"/>
      <c r="B31" s="3"/>
      <c r="C31" s="3"/>
      <c r="D31" s="3"/>
      <c r="E31" s="3"/>
      <c r="F31" s="3"/>
      <c r="G31" s="3"/>
      <c r="H31" s="3"/>
      <c r="I31" s="3"/>
      <c r="J31" s="3"/>
      <c r="K31" s="3"/>
      <c r="L31" s="3"/>
      <c r="M31" s="3"/>
      <c r="N31" s="3"/>
      <c r="O31" s="3"/>
      <c r="P31" s="3"/>
      <c r="Q31" s="2694"/>
      <c r="R31" s="2694"/>
      <c r="S31" s="2694"/>
      <c r="T31" s="2694"/>
      <c r="U31" s="2694"/>
      <c r="V31" s="2694"/>
      <c r="W31" s="2694"/>
      <c r="X31" s="2694"/>
      <c r="Y31" s="2694"/>
      <c r="Z31" s="2694"/>
      <c r="AA31" s="2694"/>
      <c r="AB31" s="2694"/>
      <c r="AC31" s="2694"/>
      <c r="AD31" s="2694"/>
    </row>
    <row r="32" spans="1:30" x14ac:dyDescent="0.25">
      <c r="A32" s="3"/>
      <c r="B32" s="3"/>
      <c r="C32" s="3"/>
      <c r="D32" s="3"/>
      <c r="E32" s="3"/>
      <c r="F32" s="3"/>
      <c r="G32" s="3"/>
      <c r="H32" s="3"/>
      <c r="I32" s="3"/>
      <c r="J32" s="3"/>
      <c r="K32" s="3"/>
      <c r="L32" s="3"/>
      <c r="M32" s="3"/>
      <c r="N32" s="3"/>
      <c r="O32" s="3"/>
      <c r="P32" s="3"/>
      <c r="Q32" s="2695" t="s">
        <v>992</v>
      </c>
      <c r="R32" s="2695"/>
      <c r="S32" s="2695"/>
      <c r="T32" s="2695"/>
      <c r="U32" s="2695"/>
      <c r="V32" s="2695"/>
      <c r="W32" s="2695"/>
      <c r="X32" s="2695"/>
      <c r="Y32" s="2695"/>
      <c r="Z32" s="2695"/>
      <c r="AA32" s="2695"/>
      <c r="AB32" s="2695"/>
      <c r="AC32" s="2695"/>
      <c r="AD32" s="2695"/>
    </row>
    <row r="33" spans="1:30"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x14ac:dyDescent="0.25">
      <c r="A34" s="3"/>
      <c r="B34" s="3"/>
      <c r="C34" s="3"/>
      <c r="D34" s="3"/>
      <c r="E34" s="3"/>
      <c r="F34" s="3"/>
      <c r="G34" s="3"/>
      <c r="H34" s="3"/>
      <c r="I34" s="3"/>
      <c r="J34" s="3"/>
      <c r="K34" s="3"/>
      <c r="L34" s="3"/>
      <c r="M34" s="3"/>
      <c r="N34" s="3"/>
      <c r="O34" s="3"/>
      <c r="P34" s="3"/>
      <c r="Q34" s="2693"/>
      <c r="R34" s="2693"/>
      <c r="S34" s="2693"/>
      <c r="T34" s="2693"/>
      <c r="U34" s="2693"/>
      <c r="V34" s="2693"/>
      <c r="W34" s="2693"/>
      <c r="X34" s="2693"/>
      <c r="Y34" s="2693"/>
      <c r="Z34" s="2693"/>
      <c r="AA34" s="2693"/>
      <c r="AB34" s="2693"/>
      <c r="AC34" s="2693"/>
      <c r="AD34" s="2693"/>
    </row>
    <row r="35" spans="1:30" x14ac:dyDescent="0.25">
      <c r="A35" s="3"/>
      <c r="B35" s="3"/>
      <c r="C35" s="3"/>
      <c r="D35" s="3"/>
      <c r="E35" s="3"/>
      <c r="F35" s="3"/>
      <c r="G35" s="3"/>
      <c r="H35" s="3"/>
      <c r="I35" s="3"/>
      <c r="J35" s="3"/>
      <c r="K35" s="3"/>
      <c r="L35" s="3"/>
      <c r="M35" s="3"/>
      <c r="N35" s="3"/>
      <c r="O35" s="3"/>
      <c r="P35" s="3"/>
      <c r="Q35" s="2694"/>
      <c r="R35" s="2694"/>
      <c r="S35" s="2694"/>
      <c r="T35" s="2694"/>
      <c r="U35" s="2694"/>
      <c r="V35" s="2694"/>
      <c r="W35" s="2694"/>
      <c r="X35" s="2694"/>
      <c r="Y35" s="2694"/>
      <c r="Z35" s="2694"/>
      <c r="AA35" s="2694"/>
      <c r="AB35" s="2694"/>
      <c r="AC35" s="2694"/>
      <c r="AD35" s="2694"/>
    </row>
    <row r="36" spans="1:30" x14ac:dyDescent="0.25">
      <c r="A36" s="3"/>
      <c r="B36" s="3"/>
      <c r="C36" s="3"/>
      <c r="D36" s="3"/>
      <c r="E36" s="3"/>
      <c r="F36" s="3"/>
      <c r="G36" s="3"/>
      <c r="H36" s="3"/>
      <c r="I36" s="3"/>
      <c r="J36" s="3"/>
      <c r="K36" s="3"/>
      <c r="L36" s="3"/>
      <c r="M36" s="3"/>
      <c r="N36" s="3"/>
      <c r="O36" s="3"/>
      <c r="P36" s="3"/>
      <c r="Q36" s="2695" t="s">
        <v>993</v>
      </c>
      <c r="R36" s="2695"/>
      <c r="S36" s="2695"/>
      <c r="T36" s="2695"/>
      <c r="U36" s="2695"/>
      <c r="V36" s="2695"/>
      <c r="W36" s="2695"/>
      <c r="X36" s="2695"/>
      <c r="Y36" s="2695"/>
      <c r="Z36" s="2695"/>
      <c r="AA36" s="2695"/>
      <c r="AB36" s="2695"/>
      <c r="AC36" s="2695"/>
      <c r="AD36" s="2695"/>
    </row>
    <row r="37" spans="1:30"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x14ac:dyDescent="0.25">
      <c r="A38" s="3"/>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row>
    <row r="39" spans="1:30" x14ac:dyDescent="0.25"/>
  </sheetData>
  <sheetProtection algorithmName="SHA-512" hashValue="OxD5Ho3bcOqygRbY6qmlTmYoUoWSFjdesiA4LCdwuZR+WlsNaPeC9XPifsooNMOnXMsFD9sm8Dr8+McYVoKUVA==" saltValue="6JQwGKDpjyFzjiZyIaZAOA==" spinCount="100000" sheet="1" objects="1" scenarios="1" selectLockedCells="1"/>
  <mergeCells count="15">
    <mergeCell ref="Q34:AD35"/>
    <mergeCell ref="Q36:AD36"/>
    <mergeCell ref="B38:AD38"/>
    <mergeCell ref="C16:AD19"/>
    <mergeCell ref="C21:AD23"/>
    <mergeCell ref="Q25:AD27"/>
    <mergeCell ref="Q28:AD28"/>
    <mergeCell ref="Q30:AD31"/>
    <mergeCell ref="Q32:AD32"/>
    <mergeCell ref="C13:AD14"/>
    <mergeCell ref="B2:AD2"/>
    <mergeCell ref="C6:AD8"/>
    <mergeCell ref="C10:AD11"/>
    <mergeCell ref="Z4:AD4"/>
    <mergeCell ref="C4:Y4"/>
  </mergeCells>
  <printOptions horizontalCentered="1"/>
  <pageMargins left="0.5" right="0.5" top="0.5" bottom="0.5" header="0.3" footer="0.3"/>
  <pageSetup scale="97" fitToHeight="0" orientation="portrait"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AE35"/>
  <sheetViews>
    <sheetView showGridLines="0" showRowColHeaders="0" zoomScaleNormal="100" workbookViewId="0">
      <selection activeCell="B23" sqref="B23:AD32"/>
    </sheetView>
  </sheetViews>
  <sheetFormatPr defaultColWidth="0" defaultRowHeight="15" zeroHeight="1" x14ac:dyDescent="0.25"/>
  <cols>
    <col min="1" max="31" width="3.28515625" style="13" customWidth="1"/>
    <col min="32" max="16384" width="9.140625" style="13"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80" t="s">
        <v>1081</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2697" t="s">
        <v>994</v>
      </c>
      <c r="C4" s="2697"/>
      <c r="D4" s="2697"/>
      <c r="E4" s="2697"/>
      <c r="F4" s="2697"/>
      <c r="G4" s="2697"/>
      <c r="H4" s="2697"/>
      <c r="I4" s="2697"/>
      <c r="J4" s="2697"/>
      <c r="K4" s="2697"/>
      <c r="L4" s="2697"/>
      <c r="M4" s="2697"/>
      <c r="N4" s="2697"/>
      <c r="O4" s="2697"/>
      <c r="P4" s="2697"/>
      <c r="Q4" s="2697"/>
      <c r="R4" s="2697"/>
      <c r="S4" s="2697"/>
      <c r="T4" s="2697"/>
      <c r="U4" s="2697"/>
      <c r="V4" s="2697"/>
      <c r="W4" s="2697"/>
      <c r="X4" s="2697"/>
      <c r="Y4" s="2697"/>
      <c r="Z4" s="2697"/>
      <c r="AA4" s="2697"/>
      <c r="AB4" s="2697"/>
      <c r="AC4" s="2697"/>
      <c r="AD4" s="2697"/>
    </row>
    <row r="5" spans="1:30" x14ac:dyDescent="0.25">
      <c r="A5" s="3"/>
      <c r="B5" s="2697"/>
      <c r="C5" s="2697"/>
      <c r="D5" s="2697"/>
      <c r="E5" s="2697"/>
      <c r="F5" s="2697"/>
      <c r="G5" s="2697"/>
      <c r="H5" s="2697"/>
      <c r="I5" s="2697"/>
      <c r="J5" s="2697"/>
      <c r="K5" s="2697"/>
      <c r="L5" s="2697"/>
      <c r="M5" s="2697"/>
      <c r="N5" s="2697"/>
      <c r="O5" s="2697"/>
      <c r="P5" s="2697"/>
      <c r="Q5" s="2697"/>
      <c r="R5" s="2697"/>
      <c r="S5" s="2697"/>
      <c r="T5" s="2697"/>
      <c r="U5" s="2697"/>
      <c r="V5" s="2697"/>
      <c r="W5" s="2697"/>
      <c r="X5" s="2697"/>
      <c r="Y5" s="2697"/>
      <c r="Z5" s="2697"/>
      <c r="AA5" s="2697"/>
      <c r="AB5" s="2697"/>
      <c r="AC5" s="2697"/>
      <c r="AD5" s="2697"/>
    </row>
    <row r="6" spans="1:30" x14ac:dyDescent="0.25">
      <c r="A6" s="3"/>
      <c r="B6" s="2697"/>
      <c r="C6" s="2697"/>
      <c r="D6" s="2697"/>
      <c r="E6" s="2697"/>
      <c r="F6" s="2697"/>
      <c r="G6" s="2697"/>
      <c r="H6" s="2697"/>
      <c r="I6" s="2697"/>
      <c r="J6" s="2697"/>
      <c r="K6" s="2697"/>
      <c r="L6" s="2697"/>
      <c r="M6" s="2697"/>
      <c r="N6" s="2697"/>
      <c r="O6" s="2697"/>
      <c r="P6" s="2697"/>
      <c r="Q6" s="2697"/>
      <c r="R6" s="2697"/>
      <c r="S6" s="2697"/>
      <c r="T6" s="2697"/>
      <c r="U6" s="2697"/>
      <c r="V6" s="2697"/>
      <c r="W6" s="2697"/>
      <c r="X6" s="2697"/>
      <c r="Y6" s="2697"/>
      <c r="Z6" s="2697"/>
      <c r="AA6" s="2697"/>
      <c r="AB6" s="2697"/>
      <c r="AC6" s="2697"/>
      <c r="AD6" s="2697"/>
    </row>
    <row r="7" spans="1:30" x14ac:dyDescent="0.25">
      <c r="A7" s="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row>
    <row r="8" spans="1:30" x14ac:dyDescent="0.25">
      <c r="A8" s="3"/>
      <c r="B8" s="2697" t="s">
        <v>995</v>
      </c>
      <c r="C8" s="2697"/>
      <c r="D8" s="2697"/>
      <c r="E8" s="2697"/>
      <c r="F8" s="2697"/>
      <c r="G8" s="2697"/>
      <c r="H8" s="2697"/>
      <c r="I8" s="2697"/>
      <c r="J8" s="2697"/>
      <c r="K8" s="2697"/>
      <c r="L8" s="2697"/>
      <c r="M8" s="2697"/>
      <c r="N8" s="2697"/>
      <c r="O8" s="2697"/>
      <c r="P8" s="2697"/>
      <c r="Q8" s="2697"/>
      <c r="R8" s="2697"/>
      <c r="S8" s="2697"/>
      <c r="T8" s="2697"/>
      <c r="U8" s="2697"/>
      <c r="V8" s="2697"/>
      <c r="W8" s="2697"/>
      <c r="X8" s="2697"/>
      <c r="Y8" s="2697"/>
      <c r="Z8" s="2697"/>
      <c r="AA8" s="2697"/>
      <c r="AB8" s="2697"/>
      <c r="AC8" s="2697"/>
      <c r="AD8" s="2697"/>
    </row>
    <row r="9" spans="1:30" x14ac:dyDescent="0.25">
      <c r="A9" s="3"/>
      <c r="B9" s="2697"/>
      <c r="C9" s="2697"/>
      <c r="D9" s="2697"/>
      <c r="E9" s="2697"/>
      <c r="F9" s="2697"/>
      <c r="G9" s="2697"/>
      <c r="H9" s="2697"/>
      <c r="I9" s="2697"/>
      <c r="J9" s="2697"/>
      <c r="K9" s="2697"/>
      <c r="L9" s="2697"/>
      <c r="M9" s="2697"/>
      <c r="N9" s="2697"/>
      <c r="O9" s="2697"/>
      <c r="P9" s="2697"/>
      <c r="Q9" s="2697"/>
      <c r="R9" s="2697"/>
      <c r="S9" s="2697"/>
      <c r="T9" s="2697"/>
      <c r="U9" s="2697"/>
      <c r="V9" s="2697"/>
      <c r="W9" s="2697"/>
      <c r="X9" s="2697"/>
      <c r="Y9" s="2697"/>
      <c r="Z9" s="2697"/>
      <c r="AA9" s="2697"/>
      <c r="AB9" s="2697"/>
      <c r="AC9" s="2697"/>
      <c r="AD9" s="2697"/>
    </row>
    <row r="10" spans="1:30" x14ac:dyDescent="0.25">
      <c r="A10" s="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row>
    <row r="11" spans="1:30" x14ac:dyDescent="0.25">
      <c r="A11" s="3"/>
      <c r="B11" s="2697" t="s">
        <v>996</v>
      </c>
      <c r="C11" s="2697"/>
      <c r="D11" s="2697"/>
      <c r="E11" s="2697"/>
      <c r="F11" s="2697"/>
      <c r="G11" s="2697"/>
      <c r="H11" s="2697"/>
      <c r="I11" s="2697"/>
      <c r="J11" s="2697"/>
      <c r="K11" s="2697"/>
      <c r="L11" s="2697"/>
      <c r="M11" s="2697"/>
      <c r="N11" s="2697"/>
      <c r="O11" s="2697"/>
      <c r="P11" s="2697"/>
      <c r="Q11" s="2697"/>
      <c r="R11" s="2697"/>
      <c r="S11" s="2697"/>
      <c r="T11" s="2697"/>
      <c r="U11" s="2697"/>
      <c r="V11" s="2697"/>
      <c r="W11" s="2697"/>
      <c r="X11" s="2697"/>
      <c r="Y11" s="2697"/>
      <c r="Z11" s="2697"/>
      <c r="AA11" s="2697"/>
      <c r="AB11" s="2697"/>
      <c r="AC11" s="2697"/>
      <c r="AD11" s="2697"/>
    </row>
    <row r="12" spans="1:30" x14ac:dyDescent="0.25">
      <c r="A12" s="3"/>
      <c r="B12" s="61" t="s">
        <v>997</v>
      </c>
      <c r="C12" s="2698" t="s">
        <v>998</v>
      </c>
      <c r="D12" s="2698"/>
      <c r="E12" s="2698"/>
      <c r="F12" s="2698"/>
      <c r="G12" s="2698"/>
      <c r="H12" s="2698"/>
      <c r="I12" s="2698"/>
      <c r="J12" s="2698"/>
      <c r="K12" s="2698"/>
      <c r="L12" s="2698"/>
      <c r="M12" s="2698"/>
      <c r="N12" s="2698"/>
      <c r="O12" s="2698"/>
      <c r="P12" s="2698"/>
      <c r="Q12" s="2698"/>
      <c r="R12" s="2698"/>
      <c r="S12" s="2698"/>
      <c r="T12" s="2698"/>
      <c r="U12" s="2698"/>
      <c r="V12" s="2698"/>
      <c r="W12" s="2698"/>
      <c r="X12" s="2698"/>
      <c r="Y12" s="2698"/>
      <c r="Z12" s="2698"/>
      <c r="AA12" s="2698"/>
      <c r="AB12" s="2698"/>
      <c r="AC12" s="2698"/>
      <c r="AD12" s="2698"/>
    </row>
    <row r="13" spans="1:30" x14ac:dyDescent="0.25">
      <c r="A13" s="3"/>
      <c r="B13" s="61" t="s">
        <v>999</v>
      </c>
      <c r="C13" s="2696" t="s">
        <v>1000</v>
      </c>
      <c r="D13" s="2696"/>
      <c r="E13" s="2696"/>
      <c r="F13" s="2696"/>
      <c r="G13" s="2696"/>
      <c r="H13" s="2696"/>
      <c r="I13" s="2696"/>
      <c r="J13" s="2696"/>
      <c r="K13" s="2696"/>
      <c r="L13" s="2696"/>
      <c r="M13" s="2696"/>
      <c r="N13" s="2696"/>
      <c r="O13" s="2696"/>
      <c r="P13" s="2696"/>
      <c r="Q13" s="2696"/>
      <c r="R13" s="2696"/>
      <c r="S13" s="2696"/>
      <c r="T13" s="2696"/>
      <c r="U13" s="2696"/>
      <c r="V13" s="2696"/>
      <c r="W13" s="2696"/>
      <c r="X13" s="2696"/>
      <c r="Y13" s="2696"/>
      <c r="Z13" s="2696"/>
      <c r="AA13" s="2696"/>
      <c r="AB13" s="2696"/>
      <c r="AC13" s="2696"/>
      <c r="AD13" s="2696"/>
    </row>
    <row r="14" spans="1:30" x14ac:dyDescent="0.25">
      <c r="A14" s="3"/>
      <c r="B14" s="61" t="s">
        <v>1001</v>
      </c>
      <c r="C14" s="2696" t="s">
        <v>1002</v>
      </c>
      <c r="D14" s="2696"/>
      <c r="E14" s="2696"/>
      <c r="F14" s="2696"/>
      <c r="G14" s="2696"/>
      <c r="H14" s="2696"/>
      <c r="I14" s="2696"/>
      <c r="J14" s="2696"/>
      <c r="K14" s="2696"/>
      <c r="L14" s="2696"/>
      <c r="M14" s="2696"/>
      <c r="N14" s="2696"/>
      <c r="O14" s="2696"/>
      <c r="P14" s="2696"/>
      <c r="Q14" s="2696"/>
      <c r="R14" s="2696"/>
      <c r="S14" s="2696"/>
      <c r="T14" s="2696"/>
      <c r="U14" s="2696"/>
      <c r="V14" s="2696"/>
      <c r="W14" s="2696"/>
      <c r="X14" s="2696"/>
      <c r="Y14" s="2696"/>
      <c r="Z14" s="2696"/>
      <c r="AA14" s="2696"/>
      <c r="AB14" s="2696"/>
      <c r="AC14" s="2696"/>
      <c r="AD14" s="2696"/>
    </row>
    <row r="15" spans="1:30" x14ac:dyDescent="0.25">
      <c r="A15" s="3"/>
      <c r="B15" s="61" t="s">
        <v>1003</v>
      </c>
      <c r="C15" s="2697" t="s">
        <v>1004</v>
      </c>
      <c r="D15" s="2697"/>
      <c r="E15" s="2697"/>
      <c r="F15" s="2697"/>
      <c r="G15" s="2697"/>
      <c r="H15" s="2697"/>
      <c r="I15" s="2697"/>
      <c r="J15" s="2697"/>
      <c r="K15" s="2697"/>
      <c r="L15" s="2697"/>
      <c r="M15" s="2697"/>
      <c r="N15" s="2697"/>
      <c r="O15" s="2697"/>
      <c r="P15" s="2697"/>
      <c r="Q15" s="2697"/>
      <c r="R15" s="2697"/>
      <c r="S15" s="2697"/>
      <c r="T15" s="2697"/>
      <c r="U15" s="2697"/>
      <c r="V15" s="2697"/>
      <c r="W15" s="2697"/>
      <c r="X15" s="2697"/>
      <c r="Y15" s="2697"/>
      <c r="Z15" s="2697"/>
      <c r="AA15" s="2697"/>
      <c r="AB15" s="2697"/>
      <c r="AC15" s="2697"/>
      <c r="AD15" s="2697"/>
    </row>
    <row r="16" spans="1:30" x14ac:dyDescent="0.25">
      <c r="A16" s="3"/>
      <c r="B16" s="60"/>
      <c r="C16" s="2697"/>
      <c r="D16" s="2697"/>
      <c r="E16" s="2697"/>
      <c r="F16" s="2697"/>
      <c r="G16" s="2697"/>
      <c r="H16" s="2697"/>
      <c r="I16" s="2697"/>
      <c r="J16" s="2697"/>
      <c r="K16" s="2697"/>
      <c r="L16" s="2697"/>
      <c r="M16" s="2697"/>
      <c r="N16" s="2697"/>
      <c r="O16" s="2697"/>
      <c r="P16" s="2697"/>
      <c r="Q16" s="2697"/>
      <c r="R16" s="2697"/>
      <c r="S16" s="2697"/>
      <c r="T16" s="2697"/>
      <c r="U16" s="2697"/>
      <c r="V16" s="2697"/>
      <c r="W16" s="2697"/>
      <c r="X16" s="2697"/>
      <c r="Y16" s="2697"/>
      <c r="Z16" s="2697"/>
      <c r="AA16" s="2697"/>
      <c r="AB16" s="2697"/>
      <c r="AC16" s="2697"/>
      <c r="AD16" s="2697"/>
    </row>
    <row r="17" spans="1:30" x14ac:dyDescent="0.25">
      <c r="A17" s="3"/>
      <c r="B17" s="61" t="s">
        <v>1005</v>
      </c>
      <c r="C17" s="2696" t="s">
        <v>1006</v>
      </c>
      <c r="D17" s="2696"/>
      <c r="E17" s="2696"/>
      <c r="F17" s="2696"/>
      <c r="G17" s="2696"/>
      <c r="H17" s="2696"/>
      <c r="I17" s="2696"/>
      <c r="J17" s="2696"/>
      <c r="K17" s="2696"/>
      <c r="L17" s="2696"/>
      <c r="M17" s="2696"/>
      <c r="N17" s="2696"/>
      <c r="O17" s="2696"/>
      <c r="P17" s="2696"/>
      <c r="Q17" s="2696"/>
      <c r="R17" s="2696"/>
      <c r="S17" s="2696"/>
      <c r="T17" s="2696"/>
      <c r="U17" s="2696"/>
      <c r="V17" s="2696"/>
      <c r="W17" s="2696"/>
      <c r="X17" s="2696"/>
      <c r="Y17" s="2696"/>
      <c r="Z17" s="2696"/>
      <c r="AA17" s="2696"/>
      <c r="AB17" s="2696"/>
      <c r="AC17" s="2696"/>
      <c r="AD17" s="2696"/>
    </row>
    <row r="18" spans="1:30" x14ac:dyDescent="0.25">
      <c r="A18" s="3"/>
      <c r="B18" s="61" t="s">
        <v>1007</v>
      </c>
      <c r="C18" s="2696" t="s">
        <v>1008</v>
      </c>
      <c r="D18" s="2696"/>
      <c r="E18" s="2696"/>
      <c r="F18" s="2696"/>
      <c r="G18" s="2696"/>
      <c r="H18" s="2696"/>
      <c r="I18" s="2696"/>
      <c r="J18" s="2696"/>
      <c r="K18" s="2696"/>
      <c r="L18" s="2696"/>
      <c r="M18" s="2696"/>
      <c r="N18" s="2696"/>
      <c r="O18" s="2696"/>
      <c r="P18" s="2696"/>
      <c r="Q18" s="2696"/>
      <c r="R18" s="2696"/>
      <c r="S18" s="2696"/>
      <c r="T18" s="2696"/>
      <c r="U18" s="2696"/>
      <c r="V18" s="2696"/>
      <c r="W18" s="2696"/>
      <c r="X18" s="2696"/>
      <c r="Y18" s="2696"/>
      <c r="Z18" s="2696"/>
      <c r="AA18" s="2696"/>
      <c r="AB18" s="2696"/>
      <c r="AC18" s="2696"/>
      <c r="AD18" s="2696"/>
    </row>
    <row r="19" spans="1:30" x14ac:dyDescent="0.25">
      <c r="A19" s="3"/>
      <c r="B19" s="61" t="s">
        <v>1009</v>
      </c>
      <c r="C19" s="2696" t="s">
        <v>1010</v>
      </c>
      <c r="D19" s="2696"/>
      <c r="E19" s="2696"/>
      <c r="F19" s="2696"/>
      <c r="G19" s="2696"/>
      <c r="H19" s="2696"/>
      <c r="I19" s="2696"/>
      <c r="J19" s="2696"/>
      <c r="K19" s="2696"/>
      <c r="L19" s="2696"/>
      <c r="M19" s="2696"/>
      <c r="N19" s="2696"/>
      <c r="O19" s="2696"/>
      <c r="P19" s="2696"/>
      <c r="Q19" s="2696"/>
      <c r="R19" s="2696"/>
      <c r="S19" s="2696"/>
      <c r="T19" s="2696"/>
      <c r="U19" s="2696"/>
      <c r="V19" s="2696"/>
      <c r="W19" s="2696"/>
      <c r="X19" s="2696"/>
      <c r="Y19" s="2696"/>
      <c r="Z19" s="2696"/>
      <c r="AA19" s="2696"/>
      <c r="AB19" s="2696"/>
      <c r="AC19" s="2696"/>
      <c r="AD19" s="2696"/>
    </row>
    <row r="20" spans="1:30"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2435" t="s">
        <v>1011</v>
      </c>
      <c r="C21" s="2435"/>
      <c r="D21" s="2435"/>
      <c r="E21" s="2435"/>
      <c r="F21" s="2435"/>
      <c r="G21" s="2435"/>
      <c r="H21" s="2435"/>
      <c r="I21" s="2435"/>
      <c r="J21" s="2435"/>
      <c r="K21" s="2435"/>
      <c r="L21" s="2435"/>
      <c r="M21" s="2435"/>
      <c r="N21" s="2435"/>
      <c r="O21" s="2435"/>
      <c r="P21" s="2435"/>
      <c r="Q21" s="2435"/>
      <c r="R21" s="2435"/>
      <c r="S21" s="2435"/>
      <c r="T21" s="2435"/>
      <c r="U21" s="2435"/>
      <c r="V21" s="2435"/>
      <c r="W21" s="2435"/>
      <c r="X21" s="2435"/>
      <c r="Y21" s="2435"/>
      <c r="Z21" s="2435"/>
      <c r="AA21" s="2435"/>
      <c r="AB21" s="2435"/>
      <c r="AC21" s="2435"/>
      <c r="AD21" s="2435"/>
    </row>
    <row r="22" spans="1:30" x14ac:dyDescent="0.25">
      <c r="A22" s="3"/>
      <c r="B22" s="2435"/>
      <c r="C22" s="2435"/>
      <c r="D22" s="2435"/>
      <c r="E22" s="2435"/>
      <c r="F22" s="2435"/>
      <c r="G22" s="2435"/>
      <c r="H22" s="2435"/>
      <c r="I22" s="2435"/>
      <c r="J22" s="2435"/>
      <c r="K22" s="2435"/>
      <c r="L22" s="2435"/>
      <c r="M22" s="2435"/>
      <c r="N22" s="2435"/>
      <c r="O22" s="2435"/>
      <c r="P22" s="2435"/>
      <c r="Q22" s="2435"/>
      <c r="R22" s="2435"/>
      <c r="S22" s="2435"/>
      <c r="T22" s="2435"/>
      <c r="U22" s="2435"/>
      <c r="V22" s="2435"/>
      <c r="W22" s="2435"/>
      <c r="X22" s="2435"/>
      <c r="Y22" s="2435"/>
      <c r="Z22" s="2435"/>
      <c r="AA22" s="2435"/>
      <c r="AB22" s="2435"/>
      <c r="AC22" s="2435"/>
      <c r="AD22" s="2435"/>
    </row>
    <row r="23" spans="1:30" x14ac:dyDescent="0.25">
      <c r="A23" s="3"/>
      <c r="B23" s="2533"/>
      <c r="C23" s="2534"/>
      <c r="D23" s="2534"/>
      <c r="E23" s="2534"/>
      <c r="F23" s="2534"/>
      <c r="G23" s="2534"/>
      <c r="H23" s="2534"/>
      <c r="I23" s="2534"/>
      <c r="J23" s="2534"/>
      <c r="K23" s="2534"/>
      <c r="L23" s="2534"/>
      <c r="M23" s="2534"/>
      <c r="N23" s="2534"/>
      <c r="O23" s="2534"/>
      <c r="P23" s="2534"/>
      <c r="Q23" s="2534"/>
      <c r="R23" s="2534"/>
      <c r="S23" s="2534"/>
      <c r="T23" s="2534"/>
      <c r="U23" s="2534"/>
      <c r="V23" s="2534"/>
      <c r="W23" s="2534"/>
      <c r="X23" s="2534"/>
      <c r="Y23" s="2534"/>
      <c r="Z23" s="2534"/>
      <c r="AA23" s="2534"/>
      <c r="AB23" s="2534"/>
      <c r="AC23" s="2534"/>
      <c r="AD23" s="2535"/>
    </row>
    <row r="24" spans="1:30" x14ac:dyDescent="0.25">
      <c r="A24" s="3"/>
      <c r="B24" s="2536"/>
      <c r="C24" s="2537"/>
      <c r="D24" s="2537"/>
      <c r="E24" s="2537"/>
      <c r="F24" s="2537"/>
      <c r="G24" s="2537"/>
      <c r="H24" s="2537"/>
      <c r="I24" s="2537"/>
      <c r="J24" s="2537"/>
      <c r="K24" s="2537"/>
      <c r="L24" s="2537"/>
      <c r="M24" s="2537"/>
      <c r="N24" s="2537"/>
      <c r="O24" s="2537"/>
      <c r="P24" s="2537"/>
      <c r="Q24" s="2537"/>
      <c r="R24" s="2537"/>
      <c r="S24" s="2537"/>
      <c r="T24" s="2537"/>
      <c r="U24" s="2537"/>
      <c r="V24" s="2537"/>
      <c r="W24" s="2537"/>
      <c r="X24" s="2537"/>
      <c r="Y24" s="2537"/>
      <c r="Z24" s="2537"/>
      <c r="AA24" s="2537"/>
      <c r="AB24" s="2537"/>
      <c r="AC24" s="2537"/>
      <c r="AD24" s="2538"/>
    </row>
    <row r="25" spans="1:30" x14ac:dyDescent="0.25">
      <c r="A25" s="3"/>
      <c r="B25" s="2536"/>
      <c r="C25" s="2537"/>
      <c r="D25" s="2537"/>
      <c r="E25" s="2537"/>
      <c r="F25" s="2537"/>
      <c r="G25" s="2537"/>
      <c r="H25" s="2537"/>
      <c r="I25" s="2537"/>
      <c r="J25" s="2537"/>
      <c r="K25" s="2537"/>
      <c r="L25" s="2537"/>
      <c r="M25" s="2537"/>
      <c r="N25" s="2537"/>
      <c r="O25" s="2537"/>
      <c r="P25" s="2537"/>
      <c r="Q25" s="2537"/>
      <c r="R25" s="2537"/>
      <c r="S25" s="2537"/>
      <c r="T25" s="2537"/>
      <c r="U25" s="2537"/>
      <c r="V25" s="2537"/>
      <c r="W25" s="2537"/>
      <c r="X25" s="2537"/>
      <c r="Y25" s="2537"/>
      <c r="Z25" s="2537"/>
      <c r="AA25" s="2537"/>
      <c r="AB25" s="2537"/>
      <c r="AC25" s="2537"/>
      <c r="AD25" s="2538"/>
    </row>
    <row r="26" spans="1:30" x14ac:dyDescent="0.25">
      <c r="A26" s="3"/>
      <c r="B26" s="2536"/>
      <c r="C26" s="2537"/>
      <c r="D26" s="2537"/>
      <c r="E26" s="2537"/>
      <c r="F26" s="2537"/>
      <c r="G26" s="2537"/>
      <c r="H26" s="2537"/>
      <c r="I26" s="2537"/>
      <c r="J26" s="2537"/>
      <c r="K26" s="2537"/>
      <c r="L26" s="2537"/>
      <c r="M26" s="2537"/>
      <c r="N26" s="2537"/>
      <c r="O26" s="2537"/>
      <c r="P26" s="2537"/>
      <c r="Q26" s="2537"/>
      <c r="R26" s="2537"/>
      <c r="S26" s="2537"/>
      <c r="T26" s="2537"/>
      <c r="U26" s="2537"/>
      <c r="V26" s="2537"/>
      <c r="W26" s="2537"/>
      <c r="X26" s="2537"/>
      <c r="Y26" s="2537"/>
      <c r="Z26" s="2537"/>
      <c r="AA26" s="2537"/>
      <c r="AB26" s="2537"/>
      <c r="AC26" s="2537"/>
      <c r="AD26" s="2538"/>
    </row>
    <row r="27" spans="1:30" x14ac:dyDescent="0.25">
      <c r="A27" s="3"/>
      <c r="B27" s="2536"/>
      <c r="C27" s="2537"/>
      <c r="D27" s="2537"/>
      <c r="E27" s="2537"/>
      <c r="F27" s="2537"/>
      <c r="G27" s="2537"/>
      <c r="H27" s="2537"/>
      <c r="I27" s="2537"/>
      <c r="J27" s="2537"/>
      <c r="K27" s="2537"/>
      <c r="L27" s="2537"/>
      <c r="M27" s="2537"/>
      <c r="N27" s="2537"/>
      <c r="O27" s="2537"/>
      <c r="P27" s="2537"/>
      <c r="Q27" s="2537"/>
      <c r="R27" s="2537"/>
      <c r="S27" s="2537"/>
      <c r="T27" s="2537"/>
      <c r="U27" s="2537"/>
      <c r="V27" s="2537"/>
      <c r="W27" s="2537"/>
      <c r="X27" s="2537"/>
      <c r="Y27" s="2537"/>
      <c r="Z27" s="2537"/>
      <c r="AA27" s="2537"/>
      <c r="AB27" s="2537"/>
      <c r="AC27" s="2537"/>
      <c r="AD27" s="2538"/>
    </row>
    <row r="28" spans="1:30" x14ac:dyDescent="0.25">
      <c r="A28" s="3"/>
      <c r="B28" s="2536"/>
      <c r="C28" s="2537"/>
      <c r="D28" s="2537"/>
      <c r="E28" s="2537"/>
      <c r="F28" s="2537"/>
      <c r="G28" s="2537"/>
      <c r="H28" s="2537"/>
      <c r="I28" s="2537"/>
      <c r="J28" s="2537"/>
      <c r="K28" s="2537"/>
      <c r="L28" s="2537"/>
      <c r="M28" s="2537"/>
      <c r="N28" s="2537"/>
      <c r="O28" s="2537"/>
      <c r="P28" s="2537"/>
      <c r="Q28" s="2537"/>
      <c r="R28" s="2537"/>
      <c r="S28" s="2537"/>
      <c r="T28" s="2537"/>
      <c r="U28" s="2537"/>
      <c r="V28" s="2537"/>
      <c r="W28" s="2537"/>
      <c r="X28" s="2537"/>
      <c r="Y28" s="2537"/>
      <c r="Z28" s="2537"/>
      <c r="AA28" s="2537"/>
      <c r="AB28" s="2537"/>
      <c r="AC28" s="2537"/>
      <c r="AD28" s="2538"/>
    </row>
    <row r="29" spans="1:30" x14ac:dyDescent="0.25">
      <c r="A29" s="3"/>
      <c r="B29" s="2536"/>
      <c r="C29" s="2537"/>
      <c r="D29" s="2537"/>
      <c r="E29" s="2537"/>
      <c r="F29" s="2537"/>
      <c r="G29" s="2537"/>
      <c r="H29" s="2537"/>
      <c r="I29" s="2537"/>
      <c r="J29" s="2537"/>
      <c r="K29" s="2537"/>
      <c r="L29" s="2537"/>
      <c r="M29" s="2537"/>
      <c r="N29" s="2537"/>
      <c r="O29" s="2537"/>
      <c r="P29" s="2537"/>
      <c r="Q29" s="2537"/>
      <c r="R29" s="2537"/>
      <c r="S29" s="2537"/>
      <c r="T29" s="2537"/>
      <c r="U29" s="2537"/>
      <c r="V29" s="2537"/>
      <c r="W29" s="2537"/>
      <c r="X29" s="2537"/>
      <c r="Y29" s="2537"/>
      <c r="Z29" s="2537"/>
      <c r="AA29" s="2537"/>
      <c r="AB29" s="2537"/>
      <c r="AC29" s="2537"/>
      <c r="AD29" s="2538"/>
    </row>
    <row r="30" spans="1:30" x14ac:dyDescent="0.25">
      <c r="A30" s="3"/>
      <c r="B30" s="2536"/>
      <c r="C30" s="2537"/>
      <c r="D30" s="2537"/>
      <c r="E30" s="2537"/>
      <c r="F30" s="2537"/>
      <c r="G30" s="2537"/>
      <c r="H30" s="2537"/>
      <c r="I30" s="2537"/>
      <c r="J30" s="2537"/>
      <c r="K30" s="2537"/>
      <c r="L30" s="2537"/>
      <c r="M30" s="2537"/>
      <c r="N30" s="2537"/>
      <c r="O30" s="2537"/>
      <c r="P30" s="2537"/>
      <c r="Q30" s="2537"/>
      <c r="R30" s="2537"/>
      <c r="S30" s="2537"/>
      <c r="T30" s="2537"/>
      <c r="U30" s="2537"/>
      <c r="V30" s="2537"/>
      <c r="W30" s="2537"/>
      <c r="X30" s="2537"/>
      <c r="Y30" s="2537"/>
      <c r="Z30" s="2537"/>
      <c r="AA30" s="2537"/>
      <c r="AB30" s="2537"/>
      <c r="AC30" s="2537"/>
      <c r="AD30" s="2538"/>
    </row>
    <row r="31" spans="1:30" x14ac:dyDescent="0.25">
      <c r="A31" s="3"/>
      <c r="B31" s="2536"/>
      <c r="C31" s="2537"/>
      <c r="D31" s="2537"/>
      <c r="E31" s="2537"/>
      <c r="F31" s="2537"/>
      <c r="G31" s="2537"/>
      <c r="H31" s="2537"/>
      <c r="I31" s="2537"/>
      <c r="J31" s="2537"/>
      <c r="K31" s="2537"/>
      <c r="L31" s="2537"/>
      <c r="M31" s="2537"/>
      <c r="N31" s="2537"/>
      <c r="O31" s="2537"/>
      <c r="P31" s="2537"/>
      <c r="Q31" s="2537"/>
      <c r="R31" s="2537"/>
      <c r="S31" s="2537"/>
      <c r="T31" s="2537"/>
      <c r="U31" s="2537"/>
      <c r="V31" s="2537"/>
      <c r="W31" s="2537"/>
      <c r="X31" s="2537"/>
      <c r="Y31" s="2537"/>
      <c r="Z31" s="2537"/>
      <c r="AA31" s="2537"/>
      <c r="AB31" s="2537"/>
      <c r="AC31" s="2537"/>
      <c r="AD31" s="2538"/>
    </row>
    <row r="32" spans="1:30" x14ac:dyDescent="0.25">
      <c r="A32" s="3"/>
      <c r="B32" s="2539"/>
      <c r="C32" s="2540"/>
      <c r="D32" s="2540"/>
      <c r="E32" s="2540"/>
      <c r="F32" s="2540"/>
      <c r="G32" s="2540"/>
      <c r="H32" s="2540"/>
      <c r="I32" s="2540"/>
      <c r="J32" s="2540"/>
      <c r="K32" s="2540"/>
      <c r="L32" s="2540"/>
      <c r="M32" s="2540"/>
      <c r="N32" s="2540"/>
      <c r="O32" s="2540"/>
      <c r="P32" s="2540"/>
      <c r="Q32" s="2540"/>
      <c r="R32" s="2540"/>
      <c r="S32" s="2540"/>
      <c r="T32" s="2540"/>
      <c r="U32" s="2540"/>
      <c r="V32" s="2540"/>
      <c r="W32" s="2540"/>
      <c r="X32" s="2540"/>
      <c r="Y32" s="2540"/>
      <c r="Z32" s="2540"/>
      <c r="AA32" s="2540"/>
      <c r="AB32" s="2540"/>
      <c r="AC32" s="2540"/>
      <c r="AD32" s="2541"/>
    </row>
    <row r="33" spans="1:30"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x14ac:dyDescent="0.25">
      <c r="A34" s="3"/>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row>
    <row r="35" spans="1:30" x14ac:dyDescent="0.25"/>
  </sheetData>
  <sheetProtection algorithmName="SHA-512" hashValue="bw+87kgwkYZ+v5OWYU5IRoVVqfTNtjpK8lspWZoRWJJNEcdkQ3PU0f2tyY32h3CbInuLUzAQxlRH6/9H0aPAfw==" saltValue="ZeFUWnvbj26vjRCG2pYDDg==" spinCount="100000" sheet="1" objects="1" scenarios="1" selectLockedCells="1"/>
  <mergeCells count="14">
    <mergeCell ref="B23:AD32"/>
    <mergeCell ref="B34:AD34"/>
    <mergeCell ref="C14:AD14"/>
    <mergeCell ref="C15:AD16"/>
    <mergeCell ref="C17:AD17"/>
    <mergeCell ref="C18:AD18"/>
    <mergeCell ref="C19:AD19"/>
    <mergeCell ref="B21:AD22"/>
    <mergeCell ref="C13:AD13"/>
    <mergeCell ref="B2:AD2"/>
    <mergeCell ref="B4:AD6"/>
    <mergeCell ref="B8:AD9"/>
    <mergeCell ref="B11:AD11"/>
    <mergeCell ref="C12:AD12"/>
  </mergeCells>
  <printOptions horizontalCentered="1"/>
  <pageMargins left="0.5" right="0.5" top="0.5" bottom="0.5" header="0.3" footer="0.3"/>
  <pageSetup scale="97" fitToHeight="0" orientation="portrait"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AE54"/>
  <sheetViews>
    <sheetView showGridLines="0" showRowColHeaders="0" zoomScaleNormal="100" workbookViewId="0">
      <selection activeCell="AB21" sqref="AB21:AD21"/>
    </sheetView>
  </sheetViews>
  <sheetFormatPr defaultColWidth="0" defaultRowHeight="15" zeroHeight="1" x14ac:dyDescent="0.25"/>
  <cols>
    <col min="1" max="31" width="3.28515625" style="13" customWidth="1"/>
    <col min="32" max="16384" width="9.140625" style="13"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80" t="s">
        <v>1082</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5" customHeight="1" x14ac:dyDescent="0.25">
      <c r="A4" s="3"/>
      <c r="B4" s="2699" t="s">
        <v>1171</v>
      </c>
      <c r="C4" s="2700"/>
      <c r="D4" s="2700"/>
      <c r="E4" s="2700"/>
      <c r="F4" s="2700"/>
      <c r="G4" s="2700"/>
      <c r="H4" s="2700"/>
      <c r="I4" s="2700"/>
      <c r="J4" s="2700"/>
      <c r="K4" s="2700"/>
      <c r="L4" s="2700"/>
      <c r="M4" s="2700"/>
      <c r="N4" s="2700"/>
      <c r="O4" s="2700"/>
      <c r="P4" s="2700"/>
      <c r="Q4" s="2700"/>
      <c r="R4" s="2700"/>
      <c r="S4" s="2700"/>
      <c r="T4" s="2700"/>
      <c r="U4" s="2700"/>
      <c r="V4" s="2700"/>
      <c r="W4" s="2700"/>
      <c r="X4" s="2700"/>
      <c r="Y4" s="2700"/>
      <c r="Z4" s="2700"/>
      <c r="AA4" s="2700"/>
      <c r="AB4" s="2700"/>
      <c r="AC4" s="2700"/>
      <c r="AD4" s="2700"/>
    </row>
    <row r="5" spans="1:30" ht="15" customHeight="1" x14ac:dyDescent="0.25">
      <c r="A5" s="3"/>
      <c r="B5" s="2700"/>
      <c r="C5" s="2700"/>
      <c r="D5" s="2700"/>
      <c r="E5" s="2700"/>
      <c r="F5" s="2700"/>
      <c r="G5" s="2700"/>
      <c r="H5" s="2700"/>
      <c r="I5" s="2700"/>
      <c r="J5" s="2700"/>
      <c r="K5" s="2700"/>
      <c r="L5" s="2700"/>
      <c r="M5" s="2700"/>
      <c r="N5" s="2700"/>
      <c r="O5" s="2700"/>
      <c r="P5" s="2700"/>
      <c r="Q5" s="2700"/>
      <c r="R5" s="2700"/>
      <c r="S5" s="2700"/>
      <c r="T5" s="2700"/>
      <c r="U5" s="2700"/>
      <c r="V5" s="2700"/>
      <c r="W5" s="2700"/>
      <c r="X5" s="2700"/>
      <c r="Y5" s="2700"/>
      <c r="Z5" s="2700"/>
      <c r="AA5" s="2700"/>
      <c r="AB5" s="2700"/>
      <c r="AC5" s="2700"/>
      <c r="AD5" s="2700"/>
    </row>
    <row r="6" spans="1:30" x14ac:dyDescent="0.25">
      <c r="A6" s="3"/>
      <c r="B6" s="2700"/>
      <c r="C6" s="2700"/>
      <c r="D6" s="2700"/>
      <c r="E6" s="2700"/>
      <c r="F6" s="2700"/>
      <c r="G6" s="2700"/>
      <c r="H6" s="2700"/>
      <c r="I6" s="2700"/>
      <c r="J6" s="2700"/>
      <c r="K6" s="2700"/>
      <c r="L6" s="2700"/>
      <c r="M6" s="2700"/>
      <c r="N6" s="2700"/>
      <c r="O6" s="2700"/>
      <c r="P6" s="2700"/>
      <c r="Q6" s="2700"/>
      <c r="R6" s="2700"/>
      <c r="S6" s="2700"/>
      <c r="T6" s="2700"/>
      <c r="U6" s="2700"/>
      <c r="V6" s="2700"/>
      <c r="W6" s="2700"/>
      <c r="X6" s="2700"/>
      <c r="Y6" s="2700"/>
      <c r="Z6" s="2700"/>
      <c r="AA6" s="2700"/>
      <c r="AB6" s="2700"/>
      <c r="AC6" s="2700"/>
      <c r="AD6" s="2700"/>
    </row>
    <row r="7" spans="1:30" ht="15" customHeight="1" x14ac:dyDescent="0.25">
      <c r="A7" s="3"/>
      <c r="B7" s="2700"/>
      <c r="C7" s="2700"/>
      <c r="D7" s="2700"/>
      <c r="E7" s="2700"/>
      <c r="F7" s="2700"/>
      <c r="G7" s="2700"/>
      <c r="H7" s="2700"/>
      <c r="I7" s="2700"/>
      <c r="J7" s="2700"/>
      <c r="K7" s="2700"/>
      <c r="L7" s="2700"/>
      <c r="M7" s="2700"/>
      <c r="N7" s="2700"/>
      <c r="O7" s="2700"/>
      <c r="P7" s="2700"/>
      <c r="Q7" s="2700"/>
      <c r="R7" s="2700"/>
      <c r="S7" s="2700"/>
      <c r="T7" s="2700"/>
      <c r="U7" s="2700"/>
      <c r="V7" s="2700"/>
      <c r="W7" s="2700"/>
      <c r="X7" s="2700"/>
      <c r="Y7" s="2700"/>
      <c r="Z7" s="2700"/>
      <c r="AA7" s="2700"/>
      <c r="AB7" s="2700"/>
      <c r="AC7" s="2700"/>
      <c r="AD7" s="2700"/>
    </row>
    <row r="8" spans="1:30" ht="15" customHeight="1" x14ac:dyDescent="0.25">
      <c r="A8" s="3"/>
      <c r="B8" s="2700"/>
      <c r="C8" s="2700"/>
      <c r="D8" s="2700"/>
      <c r="E8" s="2700"/>
      <c r="F8" s="2700"/>
      <c r="G8" s="2700"/>
      <c r="H8" s="2700"/>
      <c r="I8" s="2700"/>
      <c r="J8" s="2700"/>
      <c r="K8" s="2700"/>
      <c r="L8" s="2700"/>
      <c r="M8" s="2700"/>
      <c r="N8" s="2700"/>
      <c r="O8" s="2700"/>
      <c r="P8" s="2700"/>
      <c r="Q8" s="2700"/>
      <c r="R8" s="2700"/>
      <c r="S8" s="2700"/>
      <c r="T8" s="2700"/>
      <c r="U8" s="2700"/>
      <c r="V8" s="2700"/>
      <c r="W8" s="2700"/>
      <c r="X8" s="2700"/>
      <c r="Y8" s="2700"/>
      <c r="Z8" s="2700"/>
      <c r="AA8" s="2700"/>
      <c r="AB8" s="2700"/>
      <c r="AC8" s="2700"/>
      <c r="AD8" s="2700"/>
    </row>
    <row r="9" spans="1:30" ht="15" customHeight="1" x14ac:dyDescent="0.25">
      <c r="A9" s="3"/>
      <c r="B9" s="2700"/>
      <c r="C9" s="2700"/>
      <c r="D9" s="2700"/>
      <c r="E9" s="2700"/>
      <c r="F9" s="2700"/>
      <c r="G9" s="2700"/>
      <c r="H9" s="2700"/>
      <c r="I9" s="2700"/>
      <c r="J9" s="2700"/>
      <c r="K9" s="2700"/>
      <c r="L9" s="2700"/>
      <c r="M9" s="2700"/>
      <c r="N9" s="2700"/>
      <c r="O9" s="2700"/>
      <c r="P9" s="2700"/>
      <c r="Q9" s="2700"/>
      <c r="R9" s="2700"/>
      <c r="S9" s="2700"/>
      <c r="T9" s="2700"/>
      <c r="U9" s="2700"/>
      <c r="V9" s="2700"/>
      <c r="W9" s="2700"/>
      <c r="X9" s="2700"/>
      <c r="Y9" s="2700"/>
      <c r="Z9" s="2700"/>
      <c r="AA9" s="2700"/>
      <c r="AB9" s="2700"/>
      <c r="AC9" s="2700"/>
      <c r="AD9" s="2700"/>
    </row>
    <row r="10" spans="1:30"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x14ac:dyDescent="0.25">
      <c r="A11" s="3"/>
      <c r="B11" s="2701" t="s">
        <v>1172</v>
      </c>
      <c r="C11" s="2702"/>
      <c r="D11" s="2702"/>
      <c r="E11" s="2702"/>
      <c r="F11" s="2702"/>
      <c r="G11" s="2702"/>
      <c r="H11" s="2702"/>
      <c r="I11" s="2702"/>
      <c r="J11" s="2702"/>
      <c r="K11" s="2702"/>
      <c r="L11" s="2702"/>
      <c r="M11" s="2702"/>
      <c r="N11" s="2702"/>
      <c r="O11" s="2702"/>
      <c r="P11" s="2702"/>
      <c r="Q11" s="2702"/>
      <c r="R11" s="2702"/>
      <c r="S11" s="2702"/>
      <c r="T11" s="2702"/>
      <c r="U11" s="2702"/>
      <c r="V11" s="2702"/>
      <c r="W11" s="2702"/>
      <c r="X11" s="2702"/>
      <c r="Y11" s="2702"/>
      <c r="Z11" s="2702"/>
      <c r="AA11" s="2702"/>
      <c r="AB11" s="2702"/>
      <c r="AC11" s="2702"/>
      <c r="AD11" s="2702"/>
    </row>
    <row r="12" spans="1:30" ht="15" customHeight="1" x14ac:dyDescent="0.25">
      <c r="A12" s="3"/>
      <c r="B12" s="2702"/>
      <c r="C12" s="2702"/>
      <c r="D12" s="2702"/>
      <c r="E12" s="2702"/>
      <c r="F12" s="2702"/>
      <c r="G12" s="2702"/>
      <c r="H12" s="2702"/>
      <c r="I12" s="2702"/>
      <c r="J12" s="2702"/>
      <c r="K12" s="2702"/>
      <c r="L12" s="2702"/>
      <c r="M12" s="2702"/>
      <c r="N12" s="2702"/>
      <c r="O12" s="2702"/>
      <c r="P12" s="2702"/>
      <c r="Q12" s="2702"/>
      <c r="R12" s="2702"/>
      <c r="S12" s="2702"/>
      <c r="T12" s="2702"/>
      <c r="U12" s="2702"/>
      <c r="V12" s="2702"/>
      <c r="W12" s="2702"/>
      <c r="X12" s="2702"/>
      <c r="Y12" s="2702"/>
      <c r="Z12" s="2702"/>
      <c r="AA12" s="2702"/>
      <c r="AB12" s="2702"/>
      <c r="AC12" s="2702"/>
      <c r="AD12" s="2702"/>
    </row>
    <row r="13" spans="1:30" x14ac:dyDescent="0.25">
      <c r="A13" s="3"/>
      <c r="B13" s="2702"/>
      <c r="C13" s="2702"/>
      <c r="D13" s="2702"/>
      <c r="E13" s="2702"/>
      <c r="F13" s="2702"/>
      <c r="G13" s="2702"/>
      <c r="H13" s="2702"/>
      <c r="I13" s="2702"/>
      <c r="J13" s="2702"/>
      <c r="K13" s="2702"/>
      <c r="L13" s="2702"/>
      <c r="M13" s="2702"/>
      <c r="N13" s="2702"/>
      <c r="O13" s="2702"/>
      <c r="P13" s="2702"/>
      <c r="Q13" s="2702"/>
      <c r="R13" s="2702"/>
      <c r="S13" s="2702"/>
      <c r="T13" s="2702"/>
      <c r="U13" s="2702"/>
      <c r="V13" s="2702"/>
      <c r="W13" s="2702"/>
      <c r="X13" s="2702"/>
      <c r="Y13" s="2702"/>
      <c r="Z13" s="2702"/>
      <c r="AA13" s="2702"/>
      <c r="AB13" s="2702"/>
      <c r="AC13" s="2702"/>
      <c r="AD13" s="2702"/>
    </row>
    <row r="14" spans="1:30" x14ac:dyDescent="0.25">
      <c r="A14" s="3"/>
      <c r="B14" s="2702"/>
      <c r="C14" s="2702"/>
      <c r="D14" s="2702"/>
      <c r="E14" s="2702"/>
      <c r="F14" s="2702"/>
      <c r="G14" s="2702"/>
      <c r="H14" s="2702"/>
      <c r="I14" s="2702"/>
      <c r="J14" s="2702"/>
      <c r="K14" s="2702"/>
      <c r="L14" s="2702"/>
      <c r="M14" s="2702"/>
      <c r="N14" s="2702"/>
      <c r="O14" s="2702"/>
      <c r="P14" s="2702"/>
      <c r="Q14" s="2702"/>
      <c r="R14" s="2702"/>
      <c r="S14" s="2702"/>
      <c r="T14" s="2702"/>
      <c r="U14" s="2702"/>
      <c r="V14" s="2702"/>
      <c r="W14" s="2702"/>
      <c r="X14" s="2702"/>
      <c r="Y14" s="2702"/>
      <c r="Z14" s="2702"/>
      <c r="AA14" s="2702"/>
      <c r="AB14" s="2702"/>
      <c r="AC14" s="2702"/>
      <c r="AD14" s="2702"/>
    </row>
    <row r="15" spans="1:30" ht="15" customHeight="1" x14ac:dyDescent="0.25">
      <c r="A15" s="3"/>
      <c r="B15" s="2702"/>
      <c r="C15" s="2702"/>
      <c r="D15" s="2702"/>
      <c r="E15" s="2702"/>
      <c r="F15" s="2702"/>
      <c r="G15" s="2702"/>
      <c r="H15" s="2702"/>
      <c r="I15" s="2702"/>
      <c r="J15" s="2702"/>
      <c r="K15" s="2702"/>
      <c r="L15" s="2702"/>
      <c r="M15" s="2702"/>
      <c r="N15" s="2702"/>
      <c r="O15" s="2702"/>
      <c r="P15" s="2702"/>
      <c r="Q15" s="2702"/>
      <c r="R15" s="2702"/>
      <c r="S15" s="2702"/>
      <c r="T15" s="2702"/>
      <c r="U15" s="2702"/>
      <c r="V15" s="2702"/>
      <c r="W15" s="2702"/>
      <c r="X15" s="2702"/>
      <c r="Y15" s="2702"/>
      <c r="Z15" s="2702"/>
      <c r="AA15" s="2702"/>
      <c r="AB15" s="2702"/>
      <c r="AC15" s="2702"/>
      <c r="AD15" s="2702"/>
    </row>
    <row r="16" spans="1:30" ht="15" customHeight="1" x14ac:dyDescent="0.25">
      <c r="A16" s="3"/>
      <c r="B16" s="2702"/>
      <c r="C16" s="2702"/>
      <c r="D16" s="2702"/>
      <c r="E16" s="2702"/>
      <c r="F16" s="2702"/>
      <c r="G16" s="2702"/>
      <c r="H16" s="2702"/>
      <c r="I16" s="2702"/>
      <c r="J16" s="2702"/>
      <c r="K16" s="2702"/>
      <c r="L16" s="2702"/>
      <c r="M16" s="2702"/>
      <c r="N16" s="2702"/>
      <c r="O16" s="2702"/>
      <c r="P16" s="2702"/>
      <c r="Q16" s="2702"/>
      <c r="R16" s="2702"/>
      <c r="S16" s="2702"/>
      <c r="T16" s="2702"/>
      <c r="U16" s="2702"/>
      <c r="V16" s="2702"/>
      <c r="W16" s="2702"/>
      <c r="X16" s="2702"/>
      <c r="Y16" s="2702"/>
      <c r="Z16" s="2702"/>
      <c r="AA16" s="2702"/>
      <c r="AB16" s="2702"/>
      <c r="AC16" s="2702"/>
      <c r="AD16" s="2702"/>
    </row>
    <row r="17" spans="1:30" ht="15" customHeight="1" x14ac:dyDescent="0.25">
      <c r="A17" s="3"/>
      <c r="B17" s="2702"/>
      <c r="C17" s="2702"/>
      <c r="D17" s="2702"/>
      <c r="E17" s="2702"/>
      <c r="F17" s="2702"/>
      <c r="G17" s="2702"/>
      <c r="H17" s="2702"/>
      <c r="I17" s="2702"/>
      <c r="J17" s="2702"/>
      <c r="K17" s="2702"/>
      <c r="L17" s="2702"/>
      <c r="M17" s="2702"/>
      <c r="N17" s="2702"/>
      <c r="O17" s="2702"/>
      <c r="P17" s="2702"/>
      <c r="Q17" s="2702"/>
      <c r="R17" s="2702"/>
      <c r="S17" s="2702"/>
      <c r="T17" s="2702"/>
      <c r="U17" s="2702"/>
      <c r="V17" s="2702"/>
      <c r="W17" s="2702"/>
      <c r="X17" s="2702"/>
      <c r="Y17" s="2702"/>
      <c r="Z17" s="2702"/>
      <c r="AA17" s="2702"/>
      <c r="AB17" s="2702"/>
      <c r="AC17" s="2702"/>
      <c r="AD17" s="2702"/>
    </row>
    <row r="18" spans="1:30" ht="15.75" thickBot="1" x14ac:dyDescent="0.3">
      <c r="A18" s="3"/>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row>
    <row r="19" spans="1:30" ht="15" customHeight="1" thickBot="1" x14ac:dyDescent="0.3">
      <c r="A19" s="3"/>
      <c r="B19" s="2664" t="s">
        <v>1173</v>
      </c>
      <c r="C19" s="2664"/>
      <c r="D19" s="2664"/>
      <c r="E19" s="2664"/>
      <c r="F19" s="2664"/>
      <c r="G19" s="2664"/>
      <c r="H19" s="2664"/>
      <c r="I19" s="2664"/>
      <c r="J19" s="2664"/>
      <c r="K19" s="2664"/>
      <c r="L19" s="2664"/>
      <c r="M19" s="2664"/>
      <c r="N19" s="2664"/>
      <c r="O19" s="2664"/>
      <c r="P19" s="2664"/>
      <c r="Q19" s="2664"/>
      <c r="R19" s="2664"/>
      <c r="S19" s="2664"/>
      <c r="T19" s="2664"/>
      <c r="U19" s="2664"/>
      <c r="V19" s="2664"/>
      <c r="W19" s="2664"/>
      <c r="X19" s="2664"/>
      <c r="Y19" s="2664"/>
      <c r="Z19" s="2664"/>
      <c r="AA19" s="2664"/>
      <c r="AB19" s="2664"/>
      <c r="AC19" s="2664"/>
      <c r="AD19" s="2664"/>
    </row>
    <row r="20" spans="1:30" ht="1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2703" t="s">
        <v>1174</v>
      </c>
      <c r="C21" s="2703"/>
      <c r="D21" s="2703"/>
      <c r="E21" s="2703"/>
      <c r="F21" s="2703"/>
      <c r="G21" s="2703"/>
      <c r="H21" s="2703"/>
      <c r="I21" s="2703"/>
      <c r="J21" s="2703"/>
      <c r="K21" s="2703"/>
      <c r="L21" s="2703"/>
      <c r="M21" s="2703"/>
      <c r="N21" s="2703"/>
      <c r="O21" s="2703"/>
      <c r="P21" s="2703"/>
      <c r="Q21" s="2703"/>
      <c r="R21" s="2703"/>
      <c r="S21" s="2703"/>
      <c r="T21" s="2703"/>
      <c r="U21" s="2703"/>
      <c r="V21" s="2703"/>
      <c r="W21" s="2703"/>
      <c r="X21" s="2703"/>
      <c r="Y21" s="2703"/>
      <c r="Z21" s="2703"/>
      <c r="AA21" s="2704"/>
      <c r="AB21" s="244"/>
      <c r="AC21" s="273"/>
      <c r="AD21" s="242"/>
    </row>
    <row r="22" spans="1:30" ht="15" customHeight="1" x14ac:dyDescent="0.25">
      <c r="A22" s="3"/>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8"/>
      <c r="AC22" s="48"/>
      <c r="AD22" s="48"/>
    </row>
    <row r="23" spans="1:30" x14ac:dyDescent="0.25">
      <c r="A23" s="3"/>
      <c r="B23" s="49"/>
      <c r="C23" s="342" t="s">
        <v>1175</v>
      </c>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2706"/>
      <c r="AB23" s="343"/>
      <c r="AC23" s="344"/>
      <c r="AD23" s="345"/>
    </row>
    <row r="24" spans="1:30" x14ac:dyDescent="0.25">
      <c r="A24" s="3"/>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8"/>
      <c r="AC24" s="48"/>
      <c r="AD24" s="48"/>
    </row>
    <row r="25" spans="1:30" x14ac:dyDescent="0.25">
      <c r="A25" s="3"/>
      <c r="B25" s="49"/>
      <c r="C25" s="37"/>
      <c r="D25" s="342" t="s">
        <v>1176</v>
      </c>
      <c r="E25" s="342"/>
      <c r="F25" s="342"/>
      <c r="G25" s="342"/>
      <c r="H25" s="342"/>
      <c r="I25" s="342"/>
      <c r="J25" s="342"/>
      <c r="K25" s="342"/>
      <c r="L25" s="342"/>
      <c r="M25" s="342"/>
      <c r="N25" s="342"/>
      <c r="O25" s="342"/>
      <c r="P25" s="342"/>
      <c r="Q25" s="342"/>
      <c r="R25" s="342"/>
      <c r="S25" s="342"/>
      <c r="T25" s="342"/>
      <c r="U25" s="342"/>
      <c r="V25" s="342"/>
      <c r="W25" s="342"/>
      <c r="X25" s="342"/>
      <c r="Y25" s="342"/>
      <c r="Z25" s="342"/>
      <c r="AA25" s="2706"/>
      <c r="AB25" s="2707"/>
      <c r="AC25" s="2708"/>
      <c r="AD25" s="2709"/>
    </row>
    <row r="26" spans="1:30" ht="15" customHeight="1" x14ac:dyDescent="0.25">
      <c r="A26" s="3"/>
      <c r="B26" s="49"/>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50"/>
      <c r="AC26" s="50"/>
      <c r="AD26" s="50"/>
    </row>
    <row r="27" spans="1:30" x14ac:dyDescent="0.25">
      <c r="A27" s="3"/>
      <c r="B27" s="49"/>
      <c r="C27" s="37"/>
      <c r="E27" s="2650" t="s">
        <v>1177</v>
      </c>
      <c r="F27" s="2650"/>
      <c r="G27" s="2650"/>
      <c r="H27" s="2650"/>
      <c r="I27" s="2650"/>
      <c r="J27" s="2650"/>
      <c r="K27" s="2650"/>
      <c r="L27" s="2650"/>
      <c r="M27" s="2650"/>
      <c r="N27" s="2650"/>
      <c r="O27" s="2650"/>
      <c r="P27" s="2650"/>
      <c r="Q27" s="2650"/>
      <c r="R27" s="2650"/>
      <c r="S27" s="2650"/>
      <c r="T27" s="2650"/>
      <c r="U27" s="2650"/>
      <c r="V27" s="2650"/>
      <c r="W27" s="2650"/>
      <c r="X27" s="2650"/>
      <c r="Y27" s="2650"/>
      <c r="Z27" s="2650"/>
      <c r="AA27" s="2650"/>
      <c r="AB27" s="59"/>
      <c r="AC27" s="59"/>
      <c r="AD27" s="59"/>
    </row>
    <row r="28" spans="1:30" x14ac:dyDescent="0.25">
      <c r="A28" s="3"/>
      <c r="B28" s="49"/>
      <c r="C28" s="37"/>
      <c r="D28" s="37"/>
      <c r="E28" s="2650"/>
      <c r="F28" s="2650"/>
      <c r="G28" s="2650"/>
      <c r="H28" s="2650"/>
      <c r="I28" s="2650"/>
      <c r="J28" s="2650"/>
      <c r="K28" s="2650"/>
      <c r="L28" s="2650"/>
      <c r="M28" s="2650"/>
      <c r="N28" s="2650"/>
      <c r="O28" s="2650"/>
      <c r="P28" s="2650"/>
      <c r="Q28" s="2650"/>
      <c r="R28" s="2650"/>
      <c r="S28" s="2650"/>
      <c r="T28" s="2650"/>
      <c r="U28" s="2650"/>
      <c r="V28" s="2650"/>
      <c r="W28" s="2650"/>
      <c r="X28" s="2650"/>
      <c r="Y28" s="2650"/>
      <c r="Z28" s="2650"/>
      <c r="AA28" s="2650"/>
      <c r="AB28" s="343"/>
      <c r="AC28" s="344"/>
      <c r="AD28" s="345"/>
    </row>
    <row r="29" spans="1:30" x14ac:dyDescent="0.25">
      <c r="A29" s="3"/>
      <c r="B29" s="49"/>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row>
    <row r="30" spans="1:30" x14ac:dyDescent="0.25">
      <c r="A30" s="3"/>
      <c r="B30" s="49"/>
      <c r="D30" s="37"/>
      <c r="E30" s="2650" t="s">
        <v>1178</v>
      </c>
      <c r="F30" s="2650"/>
      <c r="G30" s="2650"/>
      <c r="H30" s="2650"/>
      <c r="I30" s="2650"/>
      <c r="J30" s="2650"/>
      <c r="K30" s="2650"/>
      <c r="L30" s="2650"/>
      <c r="M30" s="2650"/>
      <c r="N30" s="2650"/>
      <c r="O30" s="2650"/>
      <c r="P30" s="2650"/>
      <c r="Q30" s="2650"/>
      <c r="R30" s="2650"/>
      <c r="S30" s="2650"/>
      <c r="T30" s="2650"/>
      <c r="U30" s="2650"/>
      <c r="V30" s="2650"/>
      <c r="W30" s="2650"/>
      <c r="X30" s="2650"/>
      <c r="Y30" s="2650"/>
      <c r="Z30" s="2650"/>
      <c r="AA30" s="2650"/>
      <c r="AB30" s="2650"/>
      <c r="AC30" s="2650"/>
      <c r="AD30" s="2650"/>
    </row>
    <row r="31" spans="1:30" x14ac:dyDescent="0.25">
      <c r="A31" s="3"/>
      <c r="B31" s="49"/>
      <c r="C31" s="37"/>
      <c r="D31" s="37"/>
      <c r="E31" s="2650"/>
      <c r="F31" s="2650"/>
      <c r="G31" s="2650"/>
      <c r="H31" s="2650"/>
      <c r="I31" s="2650"/>
      <c r="J31" s="2650"/>
      <c r="K31" s="2650"/>
      <c r="L31" s="2650"/>
      <c r="M31" s="2650"/>
      <c r="N31" s="2650"/>
      <c r="O31" s="2650"/>
      <c r="P31" s="2650"/>
      <c r="Q31" s="2650"/>
      <c r="R31" s="2650"/>
      <c r="S31" s="2650"/>
      <c r="T31" s="2650"/>
      <c r="U31" s="2650"/>
      <c r="V31" s="2650"/>
      <c r="W31" s="2650"/>
      <c r="X31" s="2650"/>
      <c r="Y31" s="2650"/>
      <c r="Z31" s="2650"/>
      <c r="AA31" s="2650"/>
      <c r="AB31" s="2650"/>
      <c r="AC31" s="2650"/>
      <c r="AD31" s="2650"/>
    </row>
    <row r="32" spans="1:30" x14ac:dyDescent="0.25">
      <c r="A32" s="3"/>
      <c r="B32" s="49"/>
      <c r="C32" s="37"/>
      <c r="D32" s="37"/>
      <c r="E32" s="2710"/>
      <c r="F32" s="2711"/>
      <c r="G32" s="2711"/>
      <c r="H32" s="2711"/>
      <c r="I32" s="2711"/>
      <c r="J32" s="2711"/>
      <c r="K32" s="2711"/>
      <c r="L32" s="2711"/>
      <c r="M32" s="2711"/>
      <c r="N32" s="2711"/>
      <c r="O32" s="2711"/>
      <c r="P32" s="2711"/>
      <c r="Q32" s="2711"/>
      <c r="R32" s="2711"/>
      <c r="S32" s="2711"/>
      <c r="T32" s="2711"/>
      <c r="U32" s="2711"/>
      <c r="V32" s="2711"/>
      <c r="W32" s="2711"/>
      <c r="X32" s="2711"/>
      <c r="Y32" s="2711"/>
      <c r="Z32" s="2711"/>
      <c r="AA32" s="2711"/>
      <c r="AB32" s="2711"/>
      <c r="AC32" s="2711"/>
      <c r="AD32" s="2712"/>
    </row>
    <row r="33" spans="1:31" x14ac:dyDescent="0.25">
      <c r="A33" s="3"/>
      <c r="B33" s="49"/>
      <c r="C33" s="37"/>
      <c r="D33" s="37"/>
      <c r="E33" s="2713"/>
      <c r="F33" s="2714"/>
      <c r="G33" s="2714"/>
      <c r="H33" s="2714"/>
      <c r="I33" s="2714"/>
      <c r="J33" s="2714"/>
      <c r="K33" s="2714"/>
      <c r="L33" s="2714"/>
      <c r="M33" s="2714"/>
      <c r="N33" s="2714"/>
      <c r="O33" s="2714"/>
      <c r="P33" s="2714"/>
      <c r="Q33" s="2714"/>
      <c r="R33" s="2714"/>
      <c r="S33" s="2714"/>
      <c r="T33" s="2714"/>
      <c r="U33" s="2714"/>
      <c r="V33" s="2714"/>
      <c r="W33" s="2714"/>
      <c r="X33" s="2714"/>
      <c r="Y33" s="2714"/>
      <c r="Z33" s="2714"/>
      <c r="AA33" s="2714"/>
      <c r="AB33" s="2714"/>
      <c r="AC33" s="2714"/>
      <c r="AD33" s="2715"/>
    </row>
    <row r="34" spans="1:31" x14ac:dyDescent="0.25">
      <c r="A34" s="3"/>
      <c r="B34" s="49"/>
      <c r="C34" s="37"/>
      <c r="D34" s="37"/>
      <c r="E34" s="2713"/>
      <c r="F34" s="2714"/>
      <c r="G34" s="2714"/>
      <c r="H34" s="2714"/>
      <c r="I34" s="2714"/>
      <c r="J34" s="2714"/>
      <c r="K34" s="2714"/>
      <c r="L34" s="2714"/>
      <c r="M34" s="2714"/>
      <c r="N34" s="2714"/>
      <c r="O34" s="2714"/>
      <c r="P34" s="2714"/>
      <c r="Q34" s="2714"/>
      <c r="R34" s="2714"/>
      <c r="S34" s="2714"/>
      <c r="T34" s="2714"/>
      <c r="U34" s="2714"/>
      <c r="V34" s="2714"/>
      <c r="W34" s="2714"/>
      <c r="X34" s="2714"/>
      <c r="Y34" s="2714"/>
      <c r="Z34" s="2714"/>
      <c r="AA34" s="2714"/>
      <c r="AB34" s="2714"/>
      <c r="AC34" s="2714"/>
      <c r="AD34" s="2715"/>
    </row>
    <row r="35" spans="1:31" ht="15" customHeight="1" x14ac:dyDescent="0.25">
      <c r="A35" s="3"/>
      <c r="B35" s="49"/>
      <c r="C35" s="37"/>
      <c r="D35" s="37"/>
      <c r="E35" s="2713"/>
      <c r="F35" s="2714"/>
      <c r="G35" s="2714"/>
      <c r="H35" s="2714"/>
      <c r="I35" s="2714"/>
      <c r="J35" s="2714"/>
      <c r="K35" s="2714"/>
      <c r="L35" s="2714"/>
      <c r="M35" s="2714"/>
      <c r="N35" s="2714"/>
      <c r="O35" s="2714"/>
      <c r="P35" s="2714"/>
      <c r="Q35" s="2714"/>
      <c r="R35" s="2714"/>
      <c r="S35" s="2714"/>
      <c r="T35" s="2714"/>
      <c r="U35" s="2714"/>
      <c r="V35" s="2714"/>
      <c r="W35" s="2714"/>
      <c r="X35" s="2714"/>
      <c r="Y35" s="2714"/>
      <c r="Z35" s="2714"/>
      <c r="AA35" s="2714"/>
      <c r="AB35" s="2714"/>
      <c r="AC35" s="2714"/>
      <c r="AD35" s="2715"/>
    </row>
    <row r="36" spans="1:31" x14ac:dyDescent="0.25">
      <c r="A36" s="3"/>
      <c r="B36" s="49"/>
      <c r="C36" s="37"/>
      <c r="D36" s="37"/>
      <c r="E36" s="2713"/>
      <c r="F36" s="2714"/>
      <c r="G36" s="2714"/>
      <c r="H36" s="2714"/>
      <c r="I36" s="2714"/>
      <c r="J36" s="2714"/>
      <c r="K36" s="2714"/>
      <c r="L36" s="2714"/>
      <c r="M36" s="2714"/>
      <c r="N36" s="2714"/>
      <c r="O36" s="2714"/>
      <c r="P36" s="2714"/>
      <c r="Q36" s="2714"/>
      <c r="R36" s="2714"/>
      <c r="S36" s="2714"/>
      <c r="T36" s="2714"/>
      <c r="U36" s="2714"/>
      <c r="V36" s="2714"/>
      <c r="W36" s="2714"/>
      <c r="X36" s="2714"/>
      <c r="Y36" s="2714"/>
      <c r="Z36" s="2714"/>
      <c r="AA36" s="2714"/>
      <c r="AB36" s="2714"/>
      <c r="AC36" s="2714"/>
      <c r="AD36" s="2715"/>
    </row>
    <row r="37" spans="1:31" x14ac:dyDescent="0.25">
      <c r="A37" s="3"/>
      <c r="B37" s="49"/>
      <c r="C37" s="37"/>
      <c r="D37" s="37"/>
      <c r="E37" s="2716"/>
      <c r="F37" s="2717"/>
      <c r="G37" s="2717"/>
      <c r="H37" s="2717"/>
      <c r="I37" s="2717"/>
      <c r="J37" s="2717"/>
      <c r="K37" s="2717"/>
      <c r="L37" s="2717"/>
      <c r="M37" s="2717"/>
      <c r="N37" s="2717"/>
      <c r="O37" s="2717"/>
      <c r="P37" s="2717"/>
      <c r="Q37" s="2717"/>
      <c r="R37" s="2717"/>
      <c r="S37" s="2717"/>
      <c r="T37" s="2717"/>
      <c r="U37" s="2717"/>
      <c r="V37" s="2717"/>
      <c r="W37" s="2717"/>
      <c r="X37" s="2717"/>
      <c r="Y37" s="2717"/>
      <c r="Z37" s="2717"/>
      <c r="AA37" s="2717"/>
      <c r="AB37" s="2717"/>
      <c r="AC37" s="2717"/>
      <c r="AD37" s="2718"/>
    </row>
    <row r="38" spans="1:31" x14ac:dyDescent="0.25">
      <c r="A38" s="3"/>
      <c r="B38" s="49"/>
      <c r="C38" s="37"/>
      <c r="D38" s="37"/>
      <c r="E38" s="37"/>
      <c r="F38" s="37"/>
      <c r="G38" s="37"/>
      <c r="H38" s="37"/>
      <c r="I38" s="37"/>
      <c r="J38" s="37"/>
      <c r="K38" s="37"/>
      <c r="L38" s="37"/>
      <c r="M38" s="37"/>
      <c r="N38" s="37"/>
      <c r="O38" s="37"/>
      <c r="P38" s="37"/>
      <c r="Q38" s="37"/>
      <c r="R38" s="37"/>
      <c r="S38" s="37"/>
      <c r="T38" s="37"/>
      <c r="U38" s="37"/>
      <c r="V38" s="37"/>
      <c r="W38" s="37"/>
      <c r="X38" s="37"/>
      <c r="Y38" s="37"/>
      <c r="Z38" s="48"/>
      <c r="AA38" s="48"/>
      <c r="AB38" s="48"/>
      <c r="AC38" s="48"/>
      <c r="AD38" s="48"/>
    </row>
    <row r="39" spans="1:31" x14ac:dyDescent="0.25">
      <c r="A39" s="3"/>
      <c r="B39" s="2705" t="s">
        <v>1179</v>
      </c>
      <c r="C39" s="2705"/>
      <c r="D39" s="2705"/>
      <c r="E39" s="2705"/>
      <c r="F39" s="2705"/>
      <c r="G39" s="2705"/>
      <c r="H39" s="2705"/>
      <c r="I39" s="2705"/>
      <c r="J39" s="2705"/>
      <c r="K39" s="2705"/>
      <c r="L39" s="2705"/>
      <c r="M39" s="2705"/>
      <c r="N39" s="2705"/>
      <c r="O39" s="2705"/>
      <c r="P39" s="2705"/>
      <c r="Q39" s="2705"/>
      <c r="R39" s="2705"/>
      <c r="S39" s="2705"/>
      <c r="T39" s="2705"/>
      <c r="U39" s="2705"/>
      <c r="V39" s="2705"/>
      <c r="W39" s="2705"/>
      <c r="X39" s="2705"/>
      <c r="Y39" s="2705"/>
      <c r="Z39" s="2705"/>
      <c r="AA39" s="2705"/>
      <c r="AB39" s="2705"/>
      <c r="AC39" s="2705"/>
      <c r="AD39" s="2705"/>
    </row>
    <row r="40" spans="1:31" x14ac:dyDescent="0.25">
      <c r="A40" s="3"/>
      <c r="B40" s="2705"/>
      <c r="C40" s="2705"/>
      <c r="D40" s="2705"/>
      <c r="E40" s="2705"/>
      <c r="F40" s="2705"/>
      <c r="G40" s="2705"/>
      <c r="H40" s="2705"/>
      <c r="I40" s="2705"/>
      <c r="J40" s="2705"/>
      <c r="K40" s="2705"/>
      <c r="L40" s="2705"/>
      <c r="M40" s="2705"/>
      <c r="N40" s="2705"/>
      <c r="O40" s="2705"/>
      <c r="P40" s="2705"/>
      <c r="Q40" s="2705"/>
      <c r="R40" s="2705"/>
      <c r="S40" s="2705"/>
      <c r="T40" s="2705"/>
      <c r="U40" s="2705"/>
      <c r="V40" s="2705"/>
      <c r="W40" s="2705"/>
      <c r="X40" s="2705"/>
      <c r="Y40" s="2705"/>
      <c r="Z40" s="2705"/>
      <c r="AA40" s="2705"/>
      <c r="AB40" s="2705"/>
      <c r="AC40" s="2705"/>
      <c r="AD40" s="2705"/>
    </row>
    <row r="41" spans="1:31" ht="15.75" thickBot="1" x14ac:dyDescent="0.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1" ht="15.75" thickBot="1" x14ac:dyDescent="0.3">
      <c r="A42" s="3"/>
      <c r="B42" s="2651" t="s">
        <v>1012</v>
      </c>
      <c r="C42" s="2651"/>
      <c r="D42" s="2651"/>
      <c r="E42" s="2651"/>
      <c r="F42" s="2651"/>
      <c r="G42" s="2651"/>
      <c r="H42" s="2651"/>
      <c r="I42" s="2651"/>
      <c r="J42" s="2651"/>
      <c r="K42" s="2651"/>
      <c r="L42" s="2651"/>
      <c r="M42" s="2651"/>
      <c r="N42" s="2651"/>
      <c r="O42" s="2651"/>
      <c r="P42" s="2651"/>
      <c r="Q42" s="2651"/>
      <c r="R42" s="2651"/>
      <c r="S42" s="2651"/>
      <c r="T42" s="2651"/>
      <c r="U42" s="2651"/>
      <c r="V42" s="2651"/>
      <c r="W42" s="2651"/>
      <c r="X42" s="2651"/>
      <c r="Y42" s="2651"/>
      <c r="Z42" s="2651"/>
      <c r="AA42" s="2651"/>
      <c r="AB42" s="2651"/>
      <c r="AC42" s="2651"/>
      <c r="AD42" s="2651"/>
    </row>
    <row r="43" spans="1:3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1" ht="15" customHeight="1" x14ac:dyDescent="0.25">
      <c r="A44" s="3"/>
      <c r="B44" s="2650" t="s">
        <v>1198</v>
      </c>
      <c r="C44" s="2650"/>
      <c r="D44" s="2650"/>
      <c r="E44" s="2650"/>
      <c r="F44" s="2650"/>
      <c r="G44" s="2650"/>
      <c r="H44" s="2650"/>
      <c r="I44" s="2650"/>
      <c r="J44" s="2650"/>
      <c r="K44" s="2650"/>
      <c r="L44" s="2650"/>
      <c r="M44" s="2650"/>
      <c r="N44" s="2650"/>
      <c r="O44" s="2650"/>
      <c r="P44" s="2650"/>
      <c r="Q44" s="2650"/>
      <c r="R44" s="2650"/>
      <c r="S44" s="2650"/>
      <c r="T44" s="2650"/>
      <c r="U44" s="2650"/>
      <c r="V44" s="2650"/>
      <c r="W44" s="2650"/>
      <c r="X44" s="2650"/>
      <c r="Y44" s="2650"/>
      <c r="Z44" s="2650"/>
      <c r="AA44" s="2650"/>
      <c r="AB44" s="2650"/>
      <c r="AC44" s="2650"/>
      <c r="AD44" s="2650"/>
    </row>
    <row r="45" spans="1:31" x14ac:dyDescent="0.25">
      <c r="A45" s="3"/>
      <c r="B45" s="2650"/>
      <c r="C45" s="2650"/>
      <c r="D45" s="2650"/>
      <c r="E45" s="2650"/>
      <c r="F45" s="2650"/>
      <c r="G45" s="2650"/>
      <c r="H45" s="2650"/>
      <c r="I45" s="2650"/>
      <c r="J45" s="2650"/>
      <c r="K45" s="2650"/>
      <c r="L45" s="2650"/>
      <c r="M45" s="2650"/>
      <c r="N45" s="2650"/>
      <c r="O45" s="2650"/>
      <c r="P45" s="2650"/>
      <c r="Q45" s="2650"/>
      <c r="R45" s="2650"/>
      <c r="S45" s="2650"/>
      <c r="T45" s="2650"/>
      <c r="U45" s="2650"/>
      <c r="V45" s="2650"/>
      <c r="W45" s="2650"/>
      <c r="X45" s="2650"/>
      <c r="Y45" s="2650"/>
      <c r="Z45" s="2650"/>
      <c r="AA45" s="2650"/>
      <c r="AB45" s="2650"/>
      <c r="AC45" s="2650"/>
      <c r="AD45" s="2650"/>
      <c r="AE45" s="46"/>
    </row>
    <row r="46" spans="1:31" x14ac:dyDescent="0.25">
      <c r="A46" s="3"/>
      <c r="B46" s="2650"/>
      <c r="C46" s="2650"/>
      <c r="D46" s="2650"/>
      <c r="E46" s="2650"/>
      <c r="F46" s="2650"/>
      <c r="G46" s="2650"/>
      <c r="H46" s="2650"/>
      <c r="I46" s="2650"/>
      <c r="J46" s="2650"/>
      <c r="K46" s="2650"/>
      <c r="L46" s="2650"/>
      <c r="M46" s="2650"/>
      <c r="N46" s="2650"/>
      <c r="O46" s="2650"/>
      <c r="P46" s="2650"/>
      <c r="Q46" s="2650"/>
      <c r="R46" s="2650"/>
      <c r="S46" s="2650"/>
      <c r="T46" s="2650"/>
      <c r="U46" s="2650"/>
      <c r="V46" s="2650"/>
      <c r="W46" s="2650"/>
      <c r="X46" s="2650"/>
      <c r="Y46" s="2650"/>
      <c r="Z46" s="2650"/>
      <c r="AA46" s="2650"/>
      <c r="AB46" s="2650"/>
      <c r="AC46" s="2650"/>
      <c r="AD46" s="2650"/>
      <c r="AE46" s="46"/>
    </row>
    <row r="47" spans="1:3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46"/>
    </row>
    <row r="48" spans="1:31" x14ac:dyDescent="0.25">
      <c r="A48" s="3"/>
      <c r="B48" s="342" t="s">
        <v>1013</v>
      </c>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3"/>
      <c r="AA48" s="344"/>
      <c r="AB48" s="344"/>
      <c r="AC48" s="344"/>
      <c r="AD48" s="345"/>
      <c r="AE48" s="46"/>
    </row>
    <row r="49" spans="1:31" x14ac:dyDescent="0.25">
      <c r="A49" s="3"/>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46"/>
    </row>
    <row r="50" spans="1:31" x14ac:dyDescent="0.25">
      <c r="A50" s="3"/>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46"/>
    </row>
    <row r="51" spans="1:31" ht="25.5" x14ac:dyDescent="0.25">
      <c r="A51" s="3"/>
      <c r="B51" s="71" t="s">
        <v>1255</v>
      </c>
      <c r="C51" s="71" t="s">
        <v>1256</v>
      </c>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46"/>
    </row>
    <row r="53" spans="1:31" ht="15" hidden="1" customHeight="1" x14ac:dyDescent="0.2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1" ht="15" hidden="1" customHeight="1" x14ac:dyDescent="0.25">
      <c r="B54" s="2719" t="s">
        <v>1013</v>
      </c>
      <c r="C54" s="2719"/>
      <c r="D54" s="2719"/>
      <c r="E54" s="2719"/>
      <c r="F54" s="2719"/>
      <c r="G54" s="2719"/>
      <c r="H54" s="2719"/>
      <c r="I54" s="2719"/>
      <c r="J54" s="2719"/>
      <c r="K54" s="2719"/>
      <c r="L54" s="2719"/>
      <c r="M54" s="2719"/>
      <c r="N54" s="2719"/>
      <c r="O54" s="2719"/>
      <c r="P54" s="2719"/>
      <c r="Q54" s="2719"/>
      <c r="R54" s="2719"/>
      <c r="S54" s="2719"/>
      <c r="T54" s="2719"/>
      <c r="U54" s="2719"/>
      <c r="V54" s="2719"/>
      <c r="W54" s="2719"/>
      <c r="X54" s="2719"/>
      <c r="Y54" s="2719"/>
      <c r="Z54" s="2720" t="s">
        <v>1180</v>
      </c>
      <c r="AA54" s="2721"/>
      <c r="AB54" s="2721"/>
      <c r="AC54" s="2721"/>
      <c r="AD54" s="2722"/>
    </row>
  </sheetData>
  <sheetProtection algorithmName="SHA-512" hashValue="wij6C3R/i5d4yUoLZ+zDYFlgWB4V8iZdc/NF9bgP7RmIcUxG8w7BVR2HqSG6nl/3sR/08ErPHhCG14/chtDFhA==" saltValue="EOyvtf3/T6Hyxo6u4Z/gJA==" spinCount="100000" sheet="1" objects="1" scenarios="1" selectLockedCells="1"/>
  <mergeCells count="22">
    <mergeCell ref="B42:AD42"/>
    <mergeCell ref="B54:Y54"/>
    <mergeCell ref="Z54:AD54"/>
    <mergeCell ref="B44:AD46"/>
    <mergeCell ref="B48:Y48"/>
    <mergeCell ref="Z48:AD48"/>
    <mergeCell ref="B50:AD50"/>
    <mergeCell ref="B39:AD40"/>
    <mergeCell ref="AB21:AD21"/>
    <mergeCell ref="C23:AA23"/>
    <mergeCell ref="AB23:AD23"/>
    <mergeCell ref="D25:AA25"/>
    <mergeCell ref="AB25:AD25"/>
    <mergeCell ref="E27:AA28"/>
    <mergeCell ref="AB28:AD28"/>
    <mergeCell ref="E30:AD31"/>
    <mergeCell ref="E32:AD37"/>
    <mergeCell ref="B2:AD2"/>
    <mergeCell ref="B4:AD9"/>
    <mergeCell ref="B11:AD17"/>
    <mergeCell ref="B19:AD19"/>
    <mergeCell ref="B21:AA21"/>
  </mergeCells>
  <conditionalFormatting sqref="C23:AD23">
    <cfRule type="expression" dxfId="4" priority="5">
      <formula>$AB$21="YES"</formula>
    </cfRule>
  </conditionalFormatting>
  <conditionalFormatting sqref="D25:AD25">
    <cfRule type="expression" dxfId="3" priority="4">
      <formula>AND($AB$21="YES",$AB$23="YES")</formula>
    </cfRule>
  </conditionalFormatting>
  <conditionalFormatting sqref="E27:AD28 E30:AD37">
    <cfRule type="expression" dxfId="2" priority="3">
      <formula>AND($AB$21="YES",$AB$23="YES",$AB$25&gt;1)</formula>
    </cfRule>
  </conditionalFormatting>
  <conditionalFormatting sqref="B39:AD39 B49:AD49 B54:AD54 B51:AD51">
    <cfRule type="expression" dxfId="1" priority="2">
      <formula>AND($AB$21="YES",$AB$23="YES",OR($AB$25=1,AND($AB$25&gt;1,$AB$28&gt;11)))</formula>
    </cfRule>
  </conditionalFormatting>
  <conditionalFormatting sqref="B44:AD46 B48:AD48">
    <cfRule type="expression" dxfId="0" priority="1">
      <formula>AND($AB$21="YES",$AB$23="YES",OR($AB$25=1,AND($AB$25&gt;1,$AB$28&gt;11)))</formula>
    </cfRule>
  </conditionalFormatting>
  <dataValidations count="2">
    <dataValidation type="list" allowBlank="1" showInputMessage="1" showErrorMessage="1" sqref="AB23:AD23 AB21:AD21" xr:uid="{00000000-0002-0000-1800-000000000000}">
      <formula1>$B$51:$C$51</formula1>
    </dataValidation>
    <dataValidation type="whole" operator="greaterThanOrEqual" allowBlank="1" showInputMessage="1" showErrorMessage="1" sqref="AB25:AD25 AB28:AD28" xr:uid="{00000000-0002-0000-1800-000001000000}">
      <formula1>1</formula1>
    </dataValidation>
  </dataValidations>
  <printOptions horizontalCentered="1"/>
  <pageMargins left="0.5" right="0.5" top="0.5" bottom="0.5" header="0.3" footer="0.3"/>
  <pageSetup scale="97" fitToHeight="0" orientation="portrait"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AE232"/>
  <sheetViews>
    <sheetView showGridLines="0" showRowColHeaders="0" topLeftCell="A176" zoomScaleNormal="100" workbookViewId="0">
      <selection activeCell="B218" sqref="B218:O220"/>
    </sheetView>
  </sheetViews>
  <sheetFormatPr defaultColWidth="0" defaultRowHeight="15" customHeight="1" zeroHeight="1" x14ac:dyDescent="0.25"/>
  <cols>
    <col min="1" max="31" width="3.28515625" style="13" customWidth="1"/>
    <col min="32" max="16384" width="9.140625" style="13" hidden="1"/>
  </cols>
  <sheetData>
    <row r="1" spans="1:30" ht="15"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5" customHeight="1" x14ac:dyDescent="0.25">
      <c r="A2" s="3"/>
      <c r="B2" s="180" t="s">
        <v>1083</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row>
    <row r="3" spans="1:30" ht="15" customHeight="1"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5" customHeight="1" x14ac:dyDescent="0.25">
      <c r="A4" s="3"/>
      <c r="B4" s="274" t="s">
        <v>1014</v>
      </c>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row>
    <row r="5" spans="1:30" ht="15" customHeight="1"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s="66" customFormat="1" ht="15" customHeight="1" x14ac:dyDescent="0.25">
      <c r="B6" s="45" t="s">
        <v>985</v>
      </c>
      <c r="C6" s="2724" t="s">
        <v>1015</v>
      </c>
      <c r="D6" s="2724"/>
      <c r="E6" s="2724"/>
      <c r="F6" s="2724"/>
      <c r="G6" s="2724"/>
      <c r="H6" s="2724"/>
      <c r="I6" s="2724"/>
      <c r="J6" s="2724"/>
      <c r="K6" s="2724"/>
      <c r="L6" s="2724"/>
      <c r="M6" s="2724"/>
      <c r="N6" s="2724"/>
      <c r="O6" s="2724"/>
      <c r="P6" s="2724"/>
      <c r="Q6" s="2724"/>
      <c r="R6" s="2724"/>
      <c r="S6" s="2724"/>
      <c r="T6" s="2724"/>
      <c r="U6" s="2724"/>
      <c r="V6" s="2724"/>
      <c r="W6" s="2724"/>
      <c r="X6" s="2724"/>
      <c r="Y6" s="2724"/>
      <c r="Z6" s="2724"/>
      <c r="AA6" s="2724"/>
      <c r="AB6" s="2724"/>
      <c r="AC6" s="2724"/>
      <c r="AD6" s="2724"/>
    </row>
    <row r="7" spans="1:30" s="66" customFormat="1" ht="15" customHeight="1" x14ac:dyDescent="0.25">
      <c r="B7" s="45" t="s">
        <v>986</v>
      </c>
      <c r="C7" s="2724" t="s">
        <v>1126</v>
      </c>
      <c r="D7" s="2724"/>
      <c r="E7" s="2724"/>
      <c r="F7" s="2724"/>
      <c r="G7" s="2724"/>
      <c r="H7" s="2724"/>
      <c r="I7" s="2724"/>
      <c r="J7" s="2724"/>
      <c r="K7" s="2724"/>
      <c r="L7" s="2724"/>
      <c r="M7" s="2724"/>
      <c r="N7" s="2724"/>
      <c r="O7" s="2724"/>
      <c r="P7" s="2724"/>
      <c r="Q7" s="2724"/>
      <c r="R7" s="2724"/>
      <c r="S7" s="2724"/>
      <c r="T7" s="2724"/>
      <c r="U7" s="2724"/>
      <c r="V7" s="2724"/>
      <c r="W7" s="2724"/>
      <c r="X7" s="2724"/>
      <c r="Y7" s="2724"/>
      <c r="Z7" s="2724"/>
      <c r="AA7" s="2724"/>
      <c r="AB7" s="2724"/>
      <c r="AC7" s="2724"/>
      <c r="AD7" s="2724"/>
    </row>
    <row r="8" spans="1:30" s="66" customFormat="1" ht="15" customHeight="1" x14ac:dyDescent="0.25">
      <c r="B8" s="45" t="s">
        <v>988</v>
      </c>
      <c r="C8" s="2723" t="s">
        <v>1127</v>
      </c>
      <c r="D8" s="2723"/>
      <c r="E8" s="2723"/>
      <c r="F8" s="2723"/>
      <c r="G8" s="2723"/>
      <c r="H8" s="2723"/>
      <c r="I8" s="2723"/>
      <c r="J8" s="2723"/>
      <c r="K8" s="2723"/>
      <c r="L8" s="2723"/>
      <c r="M8" s="2723"/>
      <c r="N8" s="2723"/>
      <c r="O8" s="2723"/>
      <c r="P8" s="2723"/>
      <c r="Q8" s="2723"/>
      <c r="R8" s="2723"/>
      <c r="S8" s="2723"/>
      <c r="T8" s="2723"/>
      <c r="U8" s="2723"/>
      <c r="V8" s="2723"/>
      <c r="W8" s="2723"/>
      <c r="X8" s="2723"/>
      <c r="Y8" s="2723"/>
      <c r="Z8" s="2723"/>
      <c r="AA8" s="2723"/>
      <c r="AB8" s="2723"/>
      <c r="AC8" s="2723"/>
      <c r="AD8" s="2723"/>
    </row>
    <row r="9" spans="1:30" s="66" customFormat="1" ht="15" customHeight="1" x14ac:dyDescent="0.25">
      <c r="B9" s="64"/>
      <c r="C9" s="2723"/>
      <c r="D9" s="2723"/>
      <c r="E9" s="2723"/>
      <c r="F9" s="2723"/>
      <c r="G9" s="2723"/>
      <c r="H9" s="2723"/>
      <c r="I9" s="2723"/>
      <c r="J9" s="2723"/>
      <c r="K9" s="2723"/>
      <c r="L9" s="2723"/>
      <c r="M9" s="2723"/>
      <c r="N9" s="2723"/>
      <c r="O9" s="2723"/>
      <c r="P9" s="2723"/>
      <c r="Q9" s="2723"/>
      <c r="R9" s="2723"/>
      <c r="S9" s="2723"/>
      <c r="T9" s="2723"/>
      <c r="U9" s="2723"/>
      <c r="V9" s="2723"/>
      <c r="W9" s="2723"/>
      <c r="X9" s="2723"/>
      <c r="Y9" s="2723"/>
      <c r="Z9" s="2723"/>
      <c r="AA9" s="2723"/>
      <c r="AB9" s="2723"/>
      <c r="AC9" s="2723"/>
      <c r="AD9" s="2723"/>
    </row>
    <row r="10" spans="1:30" s="66" customFormat="1" ht="15" customHeight="1" x14ac:dyDescent="0.25">
      <c r="B10" s="64"/>
      <c r="C10" s="2723"/>
      <c r="D10" s="2723"/>
      <c r="E10" s="2723"/>
      <c r="F10" s="2723"/>
      <c r="G10" s="2723"/>
      <c r="H10" s="2723"/>
      <c r="I10" s="2723"/>
      <c r="J10" s="2723"/>
      <c r="K10" s="2723"/>
      <c r="L10" s="2723"/>
      <c r="M10" s="2723"/>
      <c r="N10" s="2723"/>
      <c r="O10" s="2723"/>
      <c r="P10" s="2723"/>
      <c r="Q10" s="2723"/>
      <c r="R10" s="2723"/>
      <c r="S10" s="2723"/>
      <c r="T10" s="2723"/>
      <c r="U10" s="2723"/>
      <c r="V10" s="2723"/>
      <c r="W10" s="2723"/>
      <c r="X10" s="2723"/>
      <c r="Y10" s="2723"/>
      <c r="Z10" s="2723"/>
      <c r="AA10" s="2723"/>
      <c r="AB10" s="2723"/>
      <c r="AC10" s="2723"/>
      <c r="AD10" s="2723"/>
    </row>
    <row r="11" spans="1:30" s="66" customFormat="1" ht="15" customHeight="1" x14ac:dyDescent="0.25">
      <c r="B11" s="64"/>
      <c r="C11" s="2723"/>
      <c r="D11" s="2723"/>
      <c r="E11" s="2723"/>
      <c r="F11" s="2723"/>
      <c r="G11" s="2723"/>
      <c r="H11" s="2723"/>
      <c r="I11" s="2723"/>
      <c r="J11" s="2723"/>
      <c r="K11" s="2723"/>
      <c r="L11" s="2723"/>
      <c r="M11" s="2723"/>
      <c r="N11" s="2723"/>
      <c r="O11" s="2723"/>
      <c r="P11" s="2723"/>
      <c r="Q11" s="2723"/>
      <c r="R11" s="2723"/>
      <c r="S11" s="2723"/>
      <c r="T11" s="2723"/>
      <c r="U11" s="2723"/>
      <c r="V11" s="2723"/>
      <c r="W11" s="2723"/>
      <c r="X11" s="2723"/>
      <c r="Y11" s="2723"/>
      <c r="Z11" s="2723"/>
      <c r="AA11" s="2723"/>
      <c r="AB11" s="2723"/>
      <c r="AC11" s="2723"/>
      <c r="AD11" s="2723"/>
    </row>
    <row r="12" spans="1:30" s="66" customFormat="1" ht="15" customHeight="1" x14ac:dyDescent="0.25">
      <c r="B12" s="45" t="s">
        <v>989</v>
      </c>
      <c r="C12" s="2723" t="s">
        <v>1128</v>
      </c>
      <c r="D12" s="2723"/>
      <c r="E12" s="2723"/>
      <c r="F12" s="2723"/>
      <c r="G12" s="2723"/>
      <c r="H12" s="2723"/>
      <c r="I12" s="2723"/>
      <c r="J12" s="2723"/>
      <c r="K12" s="2723"/>
      <c r="L12" s="2723"/>
      <c r="M12" s="2723"/>
      <c r="N12" s="2723"/>
      <c r="O12" s="2723"/>
      <c r="P12" s="2723"/>
      <c r="Q12" s="2723"/>
      <c r="R12" s="2723"/>
      <c r="S12" s="2723"/>
      <c r="T12" s="2723"/>
      <c r="U12" s="2723"/>
      <c r="V12" s="2723"/>
      <c r="W12" s="2723"/>
      <c r="X12" s="2723"/>
      <c r="Y12" s="2723"/>
      <c r="Z12" s="2723"/>
      <c r="AA12" s="2723"/>
      <c r="AB12" s="2723"/>
      <c r="AC12" s="2723"/>
      <c r="AD12" s="2723"/>
    </row>
    <row r="13" spans="1:30" s="66" customFormat="1" ht="15" customHeight="1" x14ac:dyDescent="0.25">
      <c r="B13" s="64"/>
      <c r="C13" s="2723"/>
      <c r="D13" s="2723"/>
      <c r="E13" s="2723"/>
      <c r="F13" s="2723"/>
      <c r="G13" s="2723"/>
      <c r="H13" s="2723"/>
      <c r="I13" s="2723"/>
      <c r="J13" s="2723"/>
      <c r="K13" s="2723"/>
      <c r="L13" s="2723"/>
      <c r="M13" s="2723"/>
      <c r="N13" s="2723"/>
      <c r="O13" s="2723"/>
      <c r="P13" s="2723"/>
      <c r="Q13" s="2723"/>
      <c r="R13" s="2723"/>
      <c r="S13" s="2723"/>
      <c r="T13" s="2723"/>
      <c r="U13" s="2723"/>
      <c r="V13" s="2723"/>
      <c r="W13" s="2723"/>
      <c r="X13" s="2723"/>
      <c r="Y13" s="2723"/>
      <c r="Z13" s="2723"/>
      <c r="AA13" s="2723"/>
      <c r="AB13" s="2723"/>
      <c r="AC13" s="2723"/>
      <c r="AD13" s="2723"/>
    </row>
    <row r="14" spans="1:30" s="66" customFormat="1" ht="15" customHeight="1" x14ac:dyDescent="0.25">
      <c r="B14" s="45" t="s">
        <v>990</v>
      </c>
      <c r="C14" s="2724" t="s">
        <v>1129</v>
      </c>
      <c r="D14" s="2724"/>
      <c r="E14" s="2724"/>
      <c r="F14" s="2724"/>
      <c r="G14" s="2724"/>
      <c r="H14" s="2724"/>
      <c r="I14" s="2724"/>
      <c r="J14" s="2724"/>
      <c r="K14" s="2724"/>
      <c r="L14" s="2724"/>
      <c r="M14" s="2724"/>
      <c r="N14" s="2724"/>
      <c r="O14" s="2724"/>
      <c r="P14" s="2724"/>
      <c r="Q14" s="2724"/>
      <c r="R14" s="2724"/>
      <c r="S14" s="2724"/>
      <c r="T14" s="2724"/>
      <c r="U14" s="2724"/>
      <c r="V14" s="2724"/>
      <c r="W14" s="2724"/>
      <c r="X14" s="2724"/>
      <c r="Y14" s="2724"/>
      <c r="Z14" s="2724"/>
      <c r="AA14" s="2724"/>
      <c r="AB14" s="2724"/>
      <c r="AC14" s="2724"/>
      <c r="AD14" s="2724"/>
    </row>
    <row r="15" spans="1:30" s="66" customFormat="1" ht="15" customHeight="1" x14ac:dyDescent="0.25">
      <c r="B15" s="45" t="s">
        <v>1027</v>
      </c>
      <c r="C15" s="2723" t="s">
        <v>1130</v>
      </c>
      <c r="D15" s="2723"/>
      <c r="E15" s="2723"/>
      <c r="F15" s="2723"/>
      <c r="G15" s="2723"/>
      <c r="H15" s="2723"/>
      <c r="I15" s="2723"/>
      <c r="J15" s="2723"/>
      <c r="K15" s="2723"/>
      <c r="L15" s="2723"/>
      <c r="M15" s="2723"/>
      <c r="N15" s="2723"/>
      <c r="O15" s="2723"/>
      <c r="P15" s="2723"/>
      <c r="Q15" s="2723"/>
      <c r="R15" s="2723"/>
      <c r="S15" s="2723"/>
      <c r="T15" s="2723"/>
      <c r="U15" s="2723"/>
      <c r="V15" s="2723"/>
      <c r="W15" s="2723"/>
      <c r="X15" s="2723"/>
      <c r="Y15" s="2723"/>
      <c r="Z15" s="2723"/>
      <c r="AA15" s="2723"/>
      <c r="AB15" s="2723"/>
      <c r="AC15" s="2723"/>
      <c r="AD15" s="2723"/>
    </row>
    <row r="16" spans="1:30" s="66" customFormat="1" ht="15" customHeight="1" x14ac:dyDescent="0.25">
      <c r="B16" s="64"/>
      <c r="C16" s="2723"/>
      <c r="D16" s="2723"/>
      <c r="E16" s="2723"/>
      <c r="F16" s="2723"/>
      <c r="G16" s="2723"/>
      <c r="H16" s="2723"/>
      <c r="I16" s="2723"/>
      <c r="J16" s="2723"/>
      <c r="K16" s="2723"/>
      <c r="L16" s="2723"/>
      <c r="M16" s="2723"/>
      <c r="N16" s="2723"/>
      <c r="O16" s="2723"/>
      <c r="P16" s="2723"/>
      <c r="Q16" s="2723"/>
      <c r="R16" s="2723"/>
      <c r="S16" s="2723"/>
      <c r="T16" s="2723"/>
      <c r="U16" s="2723"/>
      <c r="V16" s="2723"/>
      <c r="W16" s="2723"/>
      <c r="X16" s="2723"/>
      <c r="Y16" s="2723"/>
      <c r="Z16" s="2723"/>
      <c r="AA16" s="2723"/>
      <c r="AB16" s="2723"/>
      <c r="AC16" s="2723"/>
      <c r="AD16" s="2723"/>
    </row>
    <row r="17" spans="2:30" s="66" customFormat="1" ht="15" customHeight="1" x14ac:dyDescent="0.25">
      <c r="B17" s="45" t="s">
        <v>1028</v>
      </c>
      <c r="C17" s="2724" t="s">
        <v>1131</v>
      </c>
      <c r="D17" s="2724"/>
      <c r="E17" s="2724"/>
      <c r="F17" s="2724"/>
      <c r="G17" s="2724"/>
      <c r="H17" s="2724"/>
      <c r="I17" s="2724"/>
      <c r="J17" s="2724"/>
      <c r="K17" s="2724"/>
      <c r="L17" s="2724"/>
      <c r="M17" s="2724"/>
      <c r="N17" s="2724"/>
      <c r="O17" s="2724"/>
      <c r="P17" s="2724"/>
      <c r="Q17" s="2724"/>
      <c r="R17" s="2724"/>
      <c r="S17" s="2724"/>
      <c r="T17" s="2724"/>
      <c r="U17" s="2724"/>
      <c r="V17" s="2724"/>
      <c r="W17" s="2724"/>
      <c r="X17" s="2724"/>
      <c r="Y17" s="2724"/>
      <c r="Z17" s="2724"/>
      <c r="AA17" s="2724"/>
      <c r="AB17" s="2724"/>
      <c r="AC17" s="2724"/>
      <c r="AD17" s="2724"/>
    </row>
    <row r="18" spans="2:30" s="66" customFormat="1" ht="15" customHeight="1" x14ac:dyDescent="0.25">
      <c r="B18" s="64"/>
      <c r="C18" s="64" t="s">
        <v>1016</v>
      </c>
      <c r="D18" s="2723" t="s">
        <v>1132</v>
      </c>
      <c r="E18" s="2723"/>
      <c r="F18" s="2723"/>
      <c r="G18" s="2723"/>
      <c r="H18" s="2723"/>
      <c r="I18" s="2723"/>
      <c r="J18" s="2723"/>
      <c r="K18" s="2723"/>
      <c r="L18" s="2723"/>
      <c r="M18" s="2723"/>
      <c r="N18" s="2723"/>
      <c r="O18" s="2723"/>
      <c r="P18" s="2723"/>
      <c r="Q18" s="2723"/>
      <c r="R18" s="2723"/>
      <c r="S18" s="2723"/>
      <c r="T18" s="2723"/>
      <c r="U18" s="2723"/>
      <c r="V18" s="2723"/>
      <c r="W18" s="2723"/>
      <c r="X18" s="2723"/>
      <c r="Y18" s="2723"/>
      <c r="Z18" s="2723"/>
      <c r="AA18" s="2723"/>
      <c r="AB18" s="2723"/>
      <c r="AC18" s="2723"/>
      <c r="AD18" s="2723"/>
    </row>
    <row r="19" spans="2:30" s="66" customFormat="1" ht="15" customHeight="1" x14ac:dyDescent="0.25">
      <c r="B19" s="64"/>
      <c r="C19" s="64"/>
      <c r="D19" s="2723"/>
      <c r="E19" s="2723"/>
      <c r="F19" s="2723"/>
      <c r="G19" s="2723"/>
      <c r="H19" s="2723"/>
      <c r="I19" s="2723"/>
      <c r="J19" s="2723"/>
      <c r="K19" s="2723"/>
      <c r="L19" s="2723"/>
      <c r="M19" s="2723"/>
      <c r="N19" s="2723"/>
      <c r="O19" s="2723"/>
      <c r="P19" s="2723"/>
      <c r="Q19" s="2723"/>
      <c r="R19" s="2723"/>
      <c r="S19" s="2723"/>
      <c r="T19" s="2723"/>
      <c r="U19" s="2723"/>
      <c r="V19" s="2723"/>
      <c r="W19" s="2723"/>
      <c r="X19" s="2723"/>
      <c r="Y19" s="2723"/>
      <c r="Z19" s="2723"/>
      <c r="AA19" s="2723"/>
      <c r="AB19" s="2723"/>
      <c r="AC19" s="2723"/>
      <c r="AD19" s="2723"/>
    </row>
    <row r="20" spans="2:30" s="66" customFormat="1" ht="15" customHeight="1" x14ac:dyDescent="0.25">
      <c r="B20" s="64"/>
      <c r="C20" s="64" t="s">
        <v>1017</v>
      </c>
      <c r="D20" s="2723" t="s">
        <v>1018</v>
      </c>
      <c r="E20" s="2723"/>
      <c r="F20" s="2723"/>
      <c r="G20" s="2723"/>
      <c r="H20" s="2723"/>
      <c r="I20" s="2723"/>
      <c r="J20" s="2723"/>
      <c r="K20" s="2723"/>
      <c r="L20" s="2723"/>
      <c r="M20" s="2723"/>
      <c r="N20" s="2723"/>
      <c r="O20" s="2723"/>
      <c r="P20" s="2723"/>
      <c r="Q20" s="2723"/>
      <c r="R20" s="2723"/>
      <c r="S20" s="2723"/>
      <c r="T20" s="2723"/>
      <c r="U20" s="2723"/>
      <c r="V20" s="2723"/>
      <c r="W20" s="2723"/>
      <c r="X20" s="2723"/>
      <c r="Y20" s="2723"/>
      <c r="Z20" s="2723"/>
      <c r="AA20" s="2723"/>
      <c r="AB20" s="2723"/>
      <c r="AC20" s="2723"/>
      <c r="AD20" s="2723"/>
    </row>
    <row r="21" spans="2:30" s="66" customFormat="1" ht="15" customHeight="1" x14ac:dyDescent="0.25">
      <c r="B21" s="64"/>
      <c r="C21" s="64"/>
      <c r="D21" s="2723"/>
      <c r="E21" s="2723"/>
      <c r="F21" s="2723"/>
      <c r="G21" s="2723"/>
      <c r="H21" s="2723"/>
      <c r="I21" s="2723"/>
      <c r="J21" s="2723"/>
      <c r="K21" s="2723"/>
      <c r="L21" s="2723"/>
      <c r="M21" s="2723"/>
      <c r="N21" s="2723"/>
      <c r="O21" s="2723"/>
      <c r="P21" s="2723"/>
      <c r="Q21" s="2723"/>
      <c r="R21" s="2723"/>
      <c r="S21" s="2723"/>
      <c r="T21" s="2723"/>
      <c r="U21" s="2723"/>
      <c r="V21" s="2723"/>
      <c r="W21" s="2723"/>
      <c r="X21" s="2723"/>
      <c r="Y21" s="2723"/>
      <c r="Z21" s="2723"/>
      <c r="AA21" s="2723"/>
      <c r="AB21" s="2723"/>
      <c r="AC21" s="2723"/>
      <c r="AD21" s="2723"/>
    </row>
    <row r="22" spans="2:30" s="66" customFormat="1" ht="15" customHeight="1" x14ac:dyDescent="0.25">
      <c r="B22" s="45" t="s">
        <v>1029</v>
      </c>
      <c r="C22" s="2723" t="s">
        <v>1473</v>
      </c>
      <c r="D22" s="2723"/>
      <c r="E22" s="2723"/>
      <c r="F22" s="2723"/>
      <c r="G22" s="2723"/>
      <c r="H22" s="2723"/>
      <c r="I22" s="2723"/>
      <c r="J22" s="2723"/>
      <c r="K22" s="2723"/>
      <c r="L22" s="2723"/>
      <c r="M22" s="2723"/>
      <c r="N22" s="2723"/>
      <c r="O22" s="2723"/>
      <c r="P22" s="2723"/>
      <c r="Q22" s="2723"/>
      <c r="R22" s="2723"/>
      <c r="S22" s="2723"/>
      <c r="T22" s="2723"/>
      <c r="U22" s="2723"/>
      <c r="V22" s="2723"/>
      <c r="W22" s="2723"/>
      <c r="X22" s="2723"/>
      <c r="Y22" s="2723"/>
      <c r="Z22" s="2723"/>
      <c r="AA22" s="2723"/>
      <c r="AB22" s="2723"/>
      <c r="AC22" s="2723"/>
      <c r="AD22" s="2723"/>
    </row>
    <row r="23" spans="2:30" s="66" customFormat="1" ht="15" customHeight="1" x14ac:dyDescent="0.25">
      <c r="B23" s="64"/>
      <c r="C23" s="2723"/>
      <c r="D23" s="2723"/>
      <c r="E23" s="2723"/>
      <c r="F23" s="2723"/>
      <c r="G23" s="2723"/>
      <c r="H23" s="2723"/>
      <c r="I23" s="2723"/>
      <c r="J23" s="2723"/>
      <c r="K23" s="2723"/>
      <c r="L23" s="2723"/>
      <c r="M23" s="2723"/>
      <c r="N23" s="2723"/>
      <c r="O23" s="2723"/>
      <c r="P23" s="2723"/>
      <c r="Q23" s="2723"/>
      <c r="R23" s="2723"/>
      <c r="S23" s="2723"/>
      <c r="T23" s="2723"/>
      <c r="U23" s="2723"/>
      <c r="V23" s="2723"/>
      <c r="W23" s="2723"/>
      <c r="X23" s="2723"/>
      <c r="Y23" s="2723"/>
      <c r="Z23" s="2723"/>
      <c r="AA23" s="2723"/>
      <c r="AB23" s="2723"/>
      <c r="AC23" s="2723"/>
      <c r="AD23" s="2723"/>
    </row>
    <row r="24" spans="2:30" s="66" customFormat="1" ht="15" customHeight="1" x14ac:dyDescent="0.25">
      <c r="B24" s="64"/>
      <c r="C24" s="2723"/>
      <c r="D24" s="2723"/>
      <c r="E24" s="2723"/>
      <c r="F24" s="2723"/>
      <c r="G24" s="2723"/>
      <c r="H24" s="2723"/>
      <c r="I24" s="2723"/>
      <c r="J24" s="2723"/>
      <c r="K24" s="2723"/>
      <c r="L24" s="2723"/>
      <c r="M24" s="2723"/>
      <c r="N24" s="2723"/>
      <c r="O24" s="2723"/>
      <c r="P24" s="2723"/>
      <c r="Q24" s="2723"/>
      <c r="R24" s="2723"/>
      <c r="S24" s="2723"/>
      <c r="T24" s="2723"/>
      <c r="U24" s="2723"/>
      <c r="V24" s="2723"/>
      <c r="W24" s="2723"/>
      <c r="X24" s="2723"/>
      <c r="Y24" s="2723"/>
      <c r="Z24" s="2723"/>
      <c r="AA24" s="2723"/>
      <c r="AB24" s="2723"/>
      <c r="AC24" s="2723"/>
      <c r="AD24" s="2723"/>
    </row>
    <row r="25" spans="2:30" s="66" customFormat="1" ht="15" customHeight="1" x14ac:dyDescent="0.25">
      <c r="B25" s="64"/>
      <c r="C25" s="2723"/>
      <c r="D25" s="2723"/>
      <c r="E25" s="2723"/>
      <c r="F25" s="2723"/>
      <c r="G25" s="2723"/>
      <c r="H25" s="2723"/>
      <c r="I25" s="2723"/>
      <c r="J25" s="2723"/>
      <c r="K25" s="2723"/>
      <c r="L25" s="2723"/>
      <c r="M25" s="2723"/>
      <c r="N25" s="2723"/>
      <c r="O25" s="2723"/>
      <c r="P25" s="2723"/>
      <c r="Q25" s="2723"/>
      <c r="R25" s="2723"/>
      <c r="S25" s="2723"/>
      <c r="T25" s="2723"/>
      <c r="U25" s="2723"/>
      <c r="V25" s="2723"/>
      <c r="W25" s="2723"/>
      <c r="X25" s="2723"/>
      <c r="Y25" s="2723"/>
      <c r="Z25" s="2723"/>
      <c r="AA25" s="2723"/>
      <c r="AB25" s="2723"/>
      <c r="AC25" s="2723"/>
      <c r="AD25" s="2723"/>
    </row>
    <row r="26" spans="2:30" s="66" customFormat="1" ht="15" customHeight="1" x14ac:dyDescent="0.25">
      <c r="B26" s="64"/>
      <c r="C26" s="64" t="s">
        <v>1016</v>
      </c>
      <c r="D26" s="2723" t="s">
        <v>1133</v>
      </c>
      <c r="E26" s="2723"/>
      <c r="F26" s="2723"/>
      <c r="G26" s="2723"/>
      <c r="H26" s="2723"/>
      <c r="I26" s="2723"/>
      <c r="J26" s="2723"/>
      <c r="K26" s="2723"/>
      <c r="L26" s="2723"/>
      <c r="M26" s="2723"/>
      <c r="N26" s="2723"/>
      <c r="O26" s="2723"/>
      <c r="P26" s="2723"/>
      <c r="Q26" s="2723"/>
      <c r="R26" s="2723"/>
      <c r="S26" s="2723"/>
      <c r="T26" s="2723"/>
      <c r="U26" s="2723"/>
      <c r="V26" s="2723"/>
      <c r="W26" s="2723"/>
      <c r="X26" s="2723"/>
      <c r="Y26" s="2723"/>
      <c r="Z26" s="2723"/>
      <c r="AA26" s="2723"/>
      <c r="AB26" s="2723"/>
      <c r="AC26" s="2723"/>
      <c r="AD26" s="2723"/>
    </row>
    <row r="27" spans="2:30" s="66" customFormat="1" ht="15" customHeight="1" x14ac:dyDescent="0.25">
      <c r="B27" s="64"/>
      <c r="C27" s="64"/>
      <c r="D27" s="2723"/>
      <c r="E27" s="2723"/>
      <c r="F27" s="2723"/>
      <c r="G27" s="2723"/>
      <c r="H27" s="2723"/>
      <c r="I27" s="2723"/>
      <c r="J27" s="2723"/>
      <c r="K27" s="2723"/>
      <c r="L27" s="2723"/>
      <c r="M27" s="2723"/>
      <c r="N27" s="2723"/>
      <c r="O27" s="2723"/>
      <c r="P27" s="2723"/>
      <c r="Q27" s="2723"/>
      <c r="R27" s="2723"/>
      <c r="S27" s="2723"/>
      <c r="T27" s="2723"/>
      <c r="U27" s="2723"/>
      <c r="V27" s="2723"/>
      <c r="W27" s="2723"/>
      <c r="X27" s="2723"/>
      <c r="Y27" s="2723"/>
      <c r="Z27" s="2723"/>
      <c r="AA27" s="2723"/>
      <c r="AB27" s="2723"/>
      <c r="AC27" s="2723"/>
      <c r="AD27" s="2723"/>
    </row>
    <row r="28" spans="2:30" s="66" customFormat="1" ht="15" customHeight="1" x14ac:dyDescent="0.25">
      <c r="B28" s="64"/>
      <c r="C28" s="64"/>
      <c r="D28" s="2723"/>
      <c r="E28" s="2723"/>
      <c r="F28" s="2723"/>
      <c r="G28" s="2723"/>
      <c r="H28" s="2723"/>
      <c r="I28" s="2723"/>
      <c r="J28" s="2723"/>
      <c r="K28" s="2723"/>
      <c r="L28" s="2723"/>
      <c r="M28" s="2723"/>
      <c r="N28" s="2723"/>
      <c r="O28" s="2723"/>
      <c r="P28" s="2723"/>
      <c r="Q28" s="2723"/>
      <c r="R28" s="2723"/>
      <c r="S28" s="2723"/>
      <c r="T28" s="2723"/>
      <c r="U28" s="2723"/>
      <c r="V28" s="2723"/>
      <c r="W28" s="2723"/>
      <c r="X28" s="2723"/>
      <c r="Y28" s="2723"/>
      <c r="Z28" s="2723"/>
      <c r="AA28" s="2723"/>
      <c r="AB28" s="2723"/>
      <c r="AC28" s="2723"/>
      <c r="AD28" s="2723"/>
    </row>
    <row r="29" spans="2:30" s="66" customFormat="1" ht="15" customHeight="1" x14ac:dyDescent="0.25">
      <c r="B29" s="64"/>
      <c r="C29" s="64"/>
      <c r="D29" s="2723"/>
      <c r="E29" s="2723"/>
      <c r="F29" s="2723"/>
      <c r="G29" s="2723"/>
      <c r="H29" s="2723"/>
      <c r="I29" s="2723"/>
      <c r="J29" s="2723"/>
      <c r="K29" s="2723"/>
      <c r="L29" s="2723"/>
      <c r="M29" s="2723"/>
      <c r="N29" s="2723"/>
      <c r="O29" s="2723"/>
      <c r="P29" s="2723"/>
      <c r="Q29" s="2723"/>
      <c r="R29" s="2723"/>
      <c r="S29" s="2723"/>
      <c r="T29" s="2723"/>
      <c r="U29" s="2723"/>
      <c r="V29" s="2723"/>
      <c r="W29" s="2723"/>
      <c r="X29" s="2723"/>
      <c r="Y29" s="2723"/>
      <c r="Z29" s="2723"/>
      <c r="AA29" s="2723"/>
      <c r="AB29" s="2723"/>
      <c r="AC29" s="2723"/>
      <c r="AD29" s="2723"/>
    </row>
    <row r="30" spans="2:30" s="66" customFormat="1" ht="15" customHeight="1" x14ac:dyDescent="0.25">
      <c r="B30" s="64"/>
      <c r="C30" s="64"/>
      <c r="D30" s="2723"/>
      <c r="E30" s="2723"/>
      <c r="F30" s="2723"/>
      <c r="G30" s="2723"/>
      <c r="H30" s="2723"/>
      <c r="I30" s="2723"/>
      <c r="J30" s="2723"/>
      <c r="K30" s="2723"/>
      <c r="L30" s="2723"/>
      <c r="M30" s="2723"/>
      <c r="N30" s="2723"/>
      <c r="O30" s="2723"/>
      <c r="P30" s="2723"/>
      <c r="Q30" s="2723"/>
      <c r="R30" s="2723"/>
      <c r="S30" s="2723"/>
      <c r="T30" s="2723"/>
      <c r="U30" s="2723"/>
      <c r="V30" s="2723"/>
      <c r="W30" s="2723"/>
      <c r="X30" s="2723"/>
      <c r="Y30" s="2723"/>
      <c r="Z30" s="2723"/>
      <c r="AA30" s="2723"/>
      <c r="AB30" s="2723"/>
      <c r="AC30" s="2723"/>
      <c r="AD30" s="2723"/>
    </row>
    <row r="31" spans="2:30" s="66" customFormat="1" ht="15" customHeight="1" x14ac:dyDescent="0.25">
      <c r="B31" s="64"/>
      <c r="C31" s="64" t="s">
        <v>1017</v>
      </c>
      <c r="D31" s="2723" t="s">
        <v>1134</v>
      </c>
      <c r="E31" s="2723"/>
      <c r="F31" s="2723"/>
      <c r="G31" s="2723"/>
      <c r="H31" s="2723"/>
      <c r="I31" s="2723"/>
      <c r="J31" s="2723"/>
      <c r="K31" s="2723"/>
      <c r="L31" s="2723"/>
      <c r="M31" s="2723"/>
      <c r="N31" s="2723"/>
      <c r="O31" s="2723"/>
      <c r="P31" s="2723"/>
      <c r="Q31" s="2723"/>
      <c r="R31" s="2723"/>
      <c r="S31" s="2723"/>
      <c r="T31" s="2723"/>
      <c r="U31" s="2723"/>
      <c r="V31" s="2723"/>
      <c r="W31" s="2723"/>
      <c r="X31" s="2723"/>
      <c r="Y31" s="2723"/>
      <c r="Z31" s="2723"/>
      <c r="AA31" s="2723"/>
      <c r="AB31" s="2723"/>
      <c r="AC31" s="2723"/>
      <c r="AD31" s="2723"/>
    </row>
    <row r="32" spans="2:30" s="66" customFormat="1" ht="15" customHeight="1" x14ac:dyDescent="0.25">
      <c r="B32" s="64"/>
      <c r="C32" s="64"/>
      <c r="D32" s="2723"/>
      <c r="E32" s="2723"/>
      <c r="F32" s="2723"/>
      <c r="G32" s="2723"/>
      <c r="H32" s="2723"/>
      <c r="I32" s="2723"/>
      <c r="J32" s="2723"/>
      <c r="K32" s="2723"/>
      <c r="L32" s="2723"/>
      <c r="M32" s="2723"/>
      <c r="N32" s="2723"/>
      <c r="O32" s="2723"/>
      <c r="P32" s="2723"/>
      <c r="Q32" s="2723"/>
      <c r="R32" s="2723"/>
      <c r="S32" s="2723"/>
      <c r="T32" s="2723"/>
      <c r="U32" s="2723"/>
      <c r="V32" s="2723"/>
      <c r="W32" s="2723"/>
      <c r="X32" s="2723"/>
      <c r="Y32" s="2723"/>
      <c r="Z32" s="2723"/>
      <c r="AA32" s="2723"/>
      <c r="AB32" s="2723"/>
      <c r="AC32" s="2723"/>
      <c r="AD32" s="2723"/>
    </row>
    <row r="33" spans="2:30" s="66" customFormat="1" ht="15" customHeight="1" x14ac:dyDescent="0.25">
      <c r="B33" s="64"/>
      <c r="C33" s="64"/>
      <c r="D33" s="2723"/>
      <c r="E33" s="2723"/>
      <c r="F33" s="2723"/>
      <c r="G33" s="2723"/>
      <c r="H33" s="2723"/>
      <c r="I33" s="2723"/>
      <c r="J33" s="2723"/>
      <c r="K33" s="2723"/>
      <c r="L33" s="2723"/>
      <c r="M33" s="2723"/>
      <c r="N33" s="2723"/>
      <c r="O33" s="2723"/>
      <c r="P33" s="2723"/>
      <c r="Q33" s="2723"/>
      <c r="R33" s="2723"/>
      <c r="S33" s="2723"/>
      <c r="T33" s="2723"/>
      <c r="U33" s="2723"/>
      <c r="V33" s="2723"/>
      <c r="W33" s="2723"/>
      <c r="X33" s="2723"/>
      <c r="Y33" s="2723"/>
      <c r="Z33" s="2723"/>
      <c r="AA33" s="2723"/>
      <c r="AB33" s="2723"/>
      <c r="AC33" s="2723"/>
      <c r="AD33" s="2723"/>
    </row>
    <row r="34" spans="2:30" s="66" customFormat="1" ht="15" customHeight="1" x14ac:dyDescent="0.25">
      <c r="B34" s="64"/>
      <c r="C34" s="64"/>
      <c r="D34" s="2723"/>
      <c r="E34" s="2723"/>
      <c r="F34" s="2723"/>
      <c r="G34" s="2723"/>
      <c r="H34" s="2723"/>
      <c r="I34" s="2723"/>
      <c r="J34" s="2723"/>
      <c r="K34" s="2723"/>
      <c r="L34" s="2723"/>
      <c r="M34" s="2723"/>
      <c r="N34" s="2723"/>
      <c r="O34" s="2723"/>
      <c r="P34" s="2723"/>
      <c r="Q34" s="2723"/>
      <c r="R34" s="2723"/>
      <c r="S34" s="2723"/>
      <c r="T34" s="2723"/>
      <c r="U34" s="2723"/>
      <c r="V34" s="2723"/>
      <c r="W34" s="2723"/>
      <c r="X34" s="2723"/>
      <c r="Y34" s="2723"/>
      <c r="Z34" s="2723"/>
      <c r="AA34" s="2723"/>
      <c r="AB34" s="2723"/>
      <c r="AC34" s="2723"/>
      <c r="AD34" s="2723"/>
    </row>
    <row r="35" spans="2:30" s="66" customFormat="1" ht="15" customHeight="1" x14ac:dyDescent="0.25">
      <c r="B35" s="64"/>
      <c r="C35" s="64" t="s">
        <v>1019</v>
      </c>
      <c r="D35" s="2723" t="s">
        <v>1135</v>
      </c>
      <c r="E35" s="2723"/>
      <c r="F35" s="2723"/>
      <c r="G35" s="2723"/>
      <c r="H35" s="2723"/>
      <c r="I35" s="2723"/>
      <c r="J35" s="2723"/>
      <c r="K35" s="2723"/>
      <c r="L35" s="2723"/>
      <c r="M35" s="2723"/>
      <c r="N35" s="2723"/>
      <c r="O35" s="2723"/>
      <c r="P35" s="2723"/>
      <c r="Q35" s="2723"/>
      <c r="R35" s="2723"/>
      <c r="S35" s="2723"/>
      <c r="T35" s="2723"/>
      <c r="U35" s="2723"/>
      <c r="V35" s="2723"/>
      <c r="W35" s="2723"/>
      <c r="X35" s="2723"/>
      <c r="Y35" s="2723"/>
      <c r="Z35" s="2723"/>
      <c r="AA35" s="2723"/>
      <c r="AB35" s="2723"/>
      <c r="AC35" s="2723"/>
      <c r="AD35" s="2723"/>
    </row>
    <row r="36" spans="2:30" s="66" customFormat="1" ht="15" customHeight="1" x14ac:dyDescent="0.25">
      <c r="B36" s="64"/>
      <c r="C36" s="64"/>
      <c r="D36" s="2723"/>
      <c r="E36" s="2723"/>
      <c r="F36" s="2723"/>
      <c r="G36" s="2723"/>
      <c r="H36" s="2723"/>
      <c r="I36" s="2723"/>
      <c r="J36" s="2723"/>
      <c r="K36" s="2723"/>
      <c r="L36" s="2723"/>
      <c r="M36" s="2723"/>
      <c r="N36" s="2723"/>
      <c r="O36" s="2723"/>
      <c r="P36" s="2723"/>
      <c r="Q36" s="2723"/>
      <c r="R36" s="2723"/>
      <c r="S36" s="2723"/>
      <c r="T36" s="2723"/>
      <c r="U36" s="2723"/>
      <c r="V36" s="2723"/>
      <c r="W36" s="2723"/>
      <c r="X36" s="2723"/>
      <c r="Y36" s="2723"/>
      <c r="Z36" s="2723"/>
      <c r="AA36" s="2723"/>
      <c r="AB36" s="2723"/>
      <c r="AC36" s="2723"/>
      <c r="AD36" s="2723"/>
    </row>
    <row r="37" spans="2:30" s="66" customFormat="1" ht="15" customHeight="1" x14ac:dyDescent="0.25">
      <c r="B37" s="64"/>
      <c r="C37" s="64"/>
      <c r="D37" s="2723"/>
      <c r="E37" s="2723"/>
      <c r="F37" s="2723"/>
      <c r="G37" s="2723"/>
      <c r="H37" s="2723"/>
      <c r="I37" s="2723"/>
      <c r="J37" s="2723"/>
      <c r="K37" s="2723"/>
      <c r="L37" s="2723"/>
      <c r="M37" s="2723"/>
      <c r="N37" s="2723"/>
      <c r="O37" s="2723"/>
      <c r="P37" s="2723"/>
      <c r="Q37" s="2723"/>
      <c r="R37" s="2723"/>
      <c r="S37" s="2723"/>
      <c r="T37" s="2723"/>
      <c r="U37" s="2723"/>
      <c r="V37" s="2723"/>
      <c r="W37" s="2723"/>
      <c r="X37" s="2723"/>
      <c r="Y37" s="2723"/>
      <c r="Z37" s="2723"/>
      <c r="AA37" s="2723"/>
      <c r="AB37" s="2723"/>
      <c r="AC37" s="2723"/>
      <c r="AD37" s="2723"/>
    </row>
    <row r="38" spans="2:30" s="66" customFormat="1" ht="15" customHeight="1" x14ac:dyDescent="0.25">
      <c r="B38" s="64"/>
      <c r="C38" s="64"/>
      <c r="D38" s="2723"/>
      <c r="E38" s="2723"/>
      <c r="F38" s="2723"/>
      <c r="G38" s="2723"/>
      <c r="H38" s="2723"/>
      <c r="I38" s="2723"/>
      <c r="J38" s="2723"/>
      <c r="K38" s="2723"/>
      <c r="L38" s="2723"/>
      <c r="M38" s="2723"/>
      <c r="N38" s="2723"/>
      <c r="O38" s="2723"/>
      <c r="P38" s="2723"/>
      <c r="Q38" s="2723"/>
      <c r="R38" s="2723"/>
      <c r="S38" s="2723"/>
      <c r="T38" s="2723"/>
      <c r="U38" s="2723"/>
      <c r="V38" s="2723"/>
      <c r="W38" s="2723"/>
      <c r="X38" s="2723"/>
      <c r="Y38" s="2723"/>
      <c r="Z38" s="2723"/>
      <c r="AA38" s="2723"/>
      <c r="AB38" s="2723"/>
      <c r="AC38" s="2723"/>
      <c r="AD38" s="2723"/>
    </row>
    <row r="39" spans="2:30" s="66" customFormat="1" ht="15" customHeight="1" x14ac:dyDescent="0.25">
      <c r="B39" s="64"/>
      <c r="C39" s="64"/>
      <c r="D39" s="2723"/>
      <c r="E39" s="2723"/>
      <c r="F39" s="2723"/>
      <c r="G39" s="2723"/>
      <c r="H39" s="2723"/>
      <c r="I39" s="2723"/>
      <c r="J39" s="2723"/>
      <c r="K39" s="2723"/>
      <c r="L39" s="2723"/>
      <c r="M39" s="2723"/>
      <c r="N39" s="2723"/>
      <c r="O39" s="2723"/>
      <c r="P39" s="2723"/>
      <c r="Q39" s="2723"/>
      <c r="R39" s="2723"/>
      <c r="S39" s="2723"/>
      <c r="T39" s="2723"/>
      <c r="U39" s="2723"/>
      <c r="V39" s="2723"/>
      <c r="W39" s="2723"/>
      <c r="X39" s="2723"/>
      <c r="Y39" s="2723"/>
      <c r="Z39" s="2723"/>
      <c r="AA39" s="2723"/>
      <c r="AB39" s="2723"/>
      <c r="AC39" s="2723"/>
      <c r="AD39" s="2723"/>
    </row>
    <row r="40" spans="2:30" s="66" customFormat="1" ht="15" customHeight="1" x14ac:dyDescent="0.25">
      <c r="B40" s="64"/>
      <c r="C40" s="64"/>
      <c r="D40" s="2723"/>
      <c r="E40" s="2723"/>
      <c r="F40" s="2723"/>
      <c r="G40" s="2723"/>
      <c r="H40" s="2723"/>
      <c r="I40" s="2723"/>
      <c r="J40" s="2723"/>
      <c r="K40" s="2723"/>
      <c r="L40" s="2723"/>
      <c r="M40" s="2723"/>
      <c r="N40" s="2723"/>
      <c r="O40" s="2723"/>
      <c r="P40" s="2723"/>
      <c r="Q40" s="2723"/>
      <c r="R40" s="2723"/>
      <c r="S40" s="2723"/>
      <c r="T40" s="2723"/>
      <c r="U40" s="2723"/>
      <c r="V40" s="2723"/>
      <c r="W40" s="2723"/>
      <c r="X40" s="2723"/>
      <c r="Y40" s="2723"/>
      <c r="Z40" s="2723"/>
      <c r="AA40" s="2723"/>
      <c r="AB40" s="2723"/>
      <c r="AC40" s="2723"/>
      <c r="AD40" s="2723"/>
    </row>
    <row r="41" spans="2:30" s="66" customFormat="1" ht="15" customHeight="1" x14ac:dyDescent="0.25">
      <c r="B41" s="64"/>
      <c r="C41" s="64"/>
      <c r="D41" s="2723"/>
      <c r="E41" s="2723"/>
      <c r="F41" s="2723"/>
      <c r="G41" s="2723"/>
      <c r="H41" s="2723"/>
      <c r="I41" s="2723"/>
      <c r="J41" s="2723"/>
      <c r="K41" s="2723"/>
      <c r="L41" s="2723"/>
      <c r="M41" s="2723"/>
      <c r="N41" s="2723"/>
      <c r="O41" s="2723"/>
      <c r="P41" s="2723"/>
      <c r="Q41" s="2723"/>
      <c r="R41" s="2723"/>
      <c r="S41" s="2723"/>
      <c r="T41" s="2723"/>
      <c r="U41" s="2723"/>
      <c r="V41" s="2723"/>
      <c r="W41" s="2723"/>
      <c r="X41" s="2723"/>
      <c r="Y41" s="2723"/>
      <c r="Z41" s="2723"/>
      <c r="AA41" s="2723"/>
      <c r="AB41" s="2723"/>
      <c r="AC41" s="2723"/>
      <c r="AD41" s="2723"/>
    </row>
    <row r="42" spans="2:30" s="66" customFormat="1" ht="15" customHeight="1" x14ac:dyDescent="0.25">
      <c r="B42" s="64"/>
      <c r="C42" s="64" t="s">
        <v>1020</v>
      </c>
      <c r="D42" s="2723" t="s">
        <v>1136</v>
      </c>
      <c r="E42" s="2723"/>
      <c r="F42" s="2723"/>
      <c r="G42" s="2723"/>
      <c r="H42" s="2723"/>
      <c r="I42" s="2723"/>
      <c r="J42" s="2723"/>
      <c r="K42" s="2723"/>
      <c r="L42" s="2723"/>
      <c r="M42" s="2723"/>
      <c r="N42" s="2723"/>
      <c r="O42" s="2723"/>
      <c r="P42" s="2723"/>
      <c r="Q42" s="2723"/>
      <c r="R42" s="2723"/>
      <c r="S42" s="2723"/>
      <c r="T42" s="2723"/>
      <c r="U42" s="2723"/>
      <c r="V42" s="2723"/>
      <c r="W42" s="2723"/>
      <c r="X42" s="2723"/>
      <c r="Y42" s="2723"/>
      <c r="Z42" s="2723"/>
      <c r="AA42" s="2723"/>
      <c r="AB42" s="2723"/>
      <c r="AC42" s="2723"/>
      <c r="AD42" s="2723"/>
    </row>
    <row r="43" spans="2:30" s="66" customFormat="1" ht="15" customHeight="1" x14ac:dyDescent="0.25">
      <c r="B43" s="64"/>
      <c r="C43" s="64"/>
      <c r="D43" s="2723"/>
      <c r="E43" s="2723"/>
      <c r="F43" s="2723"/>
      <c r="G43" s="2723"/>
      <c r="H43" s="2723"/>
      <c r="I43" s="2723"/>
      <c r="J43" s="2723"/>
      <c r="K43" s="2723"/>
      <c r="L43" s="2723"/>
      <c r="M43" s="2723"/>
      <c r="N43" s="2723"/>
      <c r="O43" s="2723"/>
      <c r="P43" s="2723"/>
      <c r="Q43" s="2723"/>
      <c r="R43" s="2723"/>
      <c r="S43" s="2723"/>
      <c r="T43" s="2723"/>
      <c r="U43" s="2723"/>
      <c r="V43" s="2723"/>
      <c r="W43" s="2723"/>
      <c r="X43" s="2723"/>
      <c r="Y43" s="2723"/>
      <c r="Z43" s="2723"/>
      <c r="AA43" s="2723"/>
      <c r="AB43" s="2723"/>
      <c r="AC43" s="2723"/>
      <c r="AD43" s="2723"/>
    </row>
    <row r="44" spans="2:30" s="66" customFormat="1" ht="15" customHeight="1" x14ac:dyDescent="0.25">
      <c r="B44" s="64"/>
      <c r="C44" s="64"/>
      <c r="D44" s="2723"/>
      <c r="E44" s="2723"/>
      <c r="F44" s="2723"/>
      <c r="G44" s="2723"/>
      <c r="H44" s="2723"/>
      <c r="I44" s="2723"/>
      <c r="J44" s="2723"/>
      <c r="K44" s="2723"/>
      <c r="L44" s="2723"/>
      <c r="M44" s="2723"/>
      <c r="N44" s="2723"/>
      <c r="O44" s="2723"/>
      <c r="P44" s="2723"/>
      <c r="Q44" s="2723"/>
      <c r="R44" s="2723"/>
      <c r="S44" s="2723"/>
      <c r="T44" s="2723"/>
      <c r="U44" s="2723"/>
      <c r="V44" s="2723"/>
      <c r="W44" s="2723"/>
      <c r="X44" s="2723"/>
      <c r="Y44" s="2723"/>
      <c r="Z44" s="2723"/>
      <c r="AA44" s="2723"/>
      <c r="AB44" s="2723"/>
      <c r="AC44" s="2723"/>
      <c r="AD44" s="2723"/>
    </row>
    <row r="45" spans="2:30" s="66" customFormat="1" ht="15" customHeight="1" x14ac:dyDescent="0.25">
      <c r="B45" s="64"/>
      <c r="C45" s="64"/>
      <c r="D45" s="2723"/>
      <c r="E45" s="2723"/>
      <c r="F45" s="2723"/>
      <c r="G45" s="2723"/>
      <c r="H45" s="2723"/>
      <c r="I45" s="2723"/>
      <c r="J45" s="2723"/>
      <c r="K45" s="2723"/>
      <c r="L45" s="2723"/>
      <c r="M45" s="2723"/>
      <c r="N45" s="2723"/>
      <c r="O45" s="2723"/>
      <c r="P45" s="2723"/>
      <c r="Q45" s="2723"/>
      <c r="R45" s="2723"/>
      <c r="S45" s="2723"/>
      <c r="T45" s="2723"/>
      <c r="U45" s="2723"/>
      <c r="V45" s="2723"/>
      <c r="W45" s="2723"/>
      <c r="X45" s="2723"/>
      <c r="Y45" s="2723"/>
      <c r="Z45" s="2723"/>
      <c r="AA45" s="2723"/>
      <c r="AB45" s="2723"/>
      <c r="AC45" s="2723"/>
      <c r="AD45" s="2723"/>
    </row>
    <row r="46" spans="2:30" s="66" customFormat="1" ht="15" customHeight="1" x14ac:dyDescent="0.25">
      <c r="B46" s="64"/>
      <c r="C46" s="64"/>
      <c r="D46" s="2723"/>
      <c r="E46" s="2723"/>
      <c r="F46" s="2723"/>
      <c r="G46" s="2723"/>
      <c r="H46" s="2723"/>
      <c r="I46" s="2723"/>
      <c r="J46" s="2723"/>
      <c r="K46" s="2723"/>
      <c r="L46" s="2723"/>
      <c r="M46" s="2723"/>
      <c r="N46" s="2723"/>
      <c r="O46" s="2723"/>
      <c r="P46" s="2723"/>
      <c r="Q46" s="2723"/>
      <c r="R46" s="2723"/>
      <c r="S46" s="2723"/>
      <c r="T46" s="2723"/>
      <c r="U46" s="2723"/>
      <c r="V46" s="2723"/>
      <c r="W46" s="2723"/>
      <c r="X46" s="2723"/>
      <c r="Y46" s="2723"/>
      <c r="Z46" s="2723"/>
      <c r="AA46" s="2723"/>
      <c r="AB46" s="2723"/>
      <c r="AC46" s="2723"/>
      <c r="AD46" s="2723"/>
    </row>
    <row r="47" spans="2:30" s="66" customFormat="1" ht="15" customHeight="1" x14ac:dyDescent="0.25">
      <c r="B47" s="64"/>
      <c r="C47" s="64"/>
      <c r="D47" s="2723"/>
      <c r="E47" s="2723"/>
      <c r="F47" s="2723"/>
      <c r="G47" s="2723"/>
      <c r="H47" s="2723"/>
      <c r="I47" s="2723"/>
      <c r="J47" s="2723"/>
      <c r="K47" s="2723"/>
      <c r="L47" s="2723"/>
      <c r="M47" s="2723"/>
      <c r="N47" s="2723"/>
      <c r="O47" s="2723"/>
      <c r="P47" s="2723"/>
      <c r="Q47" s="2723"/>
      <c r="R47" s="2723"/>
      <c r="S47" s="2723"/>
      <c r="T47" s="2723"/>
      <c r="U47" s="2723"/>
      <c r="V47" s="2723"/>
      <c r="W47" s="2723"/>
      <c r="X47" s="2723"/>
      <c r="Y47" s="2723"/>
      <c r="Z47" s="2723"/>
      <c r="AA47" s="2723"/>
      <c r="AB47" s="2723"/>
      <c r="AC47" s="2723"/>
      <c r="AD47" s="2723"/>
    </row>
    <row r="48" spans="2:30" s="66" customFormat="1" ht="15" customHeight="1" x14ac:dyDescent="0.25">
      <c r="B48" s="64"/>
      <c r="C48" s="64" t="s">
        <v>1021</v>
      </c>
      <c r="D48" s="2723" t="s">
        <v>1137</v>
      </c>
      <c r="E48" s="2723"/>
      <c r="F48" s="2723"/>
      <c r="G48" s="2723"/>
      <c r="H48" s="2723"/>
      <c r="I48" s="2723"/>
      <c r="J48" s="2723"/>
      <c r="K48" s="2723"/>
      <c r="L48" s="2723"/>
      <c r="M48" s="2723"/>
      <c r="N48" s="2723"/>
      <c r="O48" s="2723"/>
      <c r="P48" s="2723"/>
      <c r="Q48" s="2723"/>
      <c r="R48" s="2723"/>
      <c r="S48" s="2723"/>
      <c r="T48" s="2723"/>
      <c r="U48" s="2723"/>
      <c r="V48" s="2723"/>
      <c r="W48" s="2723"/>
      <c r="X48" s="2723"/>
      <c r="Y48" s="2723"/>
      <c r="Z48" s="2723"/>
      <c r="AA48" s="2723"/>
      <c r="AB48" s="2723"/>
      <c r="AC48" s="2723"/>
      <c r="AD48" s="2723"/>
    </row>
    <row r="49" spans="2:30" s="66" customFormat="1" ht="15" customHeight="1" x14ac:dyDescent="0.25">
      <c r="B49" s="64"/>
      <c r="C49" s="64"/>
      <c r="D49" s="2723"/>
      <c r="E49" s="2723"/>
      <c r="F49" s="2723"/>
      <c r="G49" s="2723"/>
      <c r="H49" s="2723"/>
      <c r="I49" s="2723"/>
      <c r="J49" s="2723"/>
      <c r="K49" s="2723"/>
      <c r="L49" s="2723"/>
      <c r="M49" s="2723"/>
      <c r="N49" s="2723"/>
      <c r="O49" s="2723"/>
      <c r="P49" s="2723"/>
      <c r="Q49" s="2723"/>
      <c r="R49" s="2723"/>
      <c r="S49" s="2723"/>
      <c r="T49" s="2723"/>
      <c r="U49" s="2723"/>
      <c r="V49" s="2723"/>
      <c r="W49" s="2723"/>
      <c r="X49" s="2723"/>
      <c r="Y49" s="2723"/>
      <c r="Z49" s="2723"/>
      <c r="AA49" s="2723"/>
      <c r="AB49" s="2723"/>
      <c r="AC49" s="2723"/>
      <c r="AD49" s="2723"/>
    </row>
    <row r="50" spans="2:30" s="66" customFormat="1" ht="15" customHeight="1" x14ac:dyDescent="0.25">
      <c r="B50" s="64"/>
      <c r="C50" s="64"/>
      <c r="D50" s="2723"/>
      <c r="E50" s="2723"/>
      <c r="F50" s="2723"/>
      <c r="G50" s="2723"/>
      <c r="H50" s="2723"/>
      <c r="I50" s="2723"/>
      <c r="J50" s="2723"/>
      <c r="K50" s="2723"/>
      <c r="L50" s="2723"/>
      <c r="M50" s="2723"/>
      <c r="N50" s="2723"/>
      <c r="O50" s="2723"/>
      <c r="P50" s="2723"/>
      <c r="Q50" s="2723"/>
      <c r="R50" s="2723"/>
      <c r="S50" s="2723"/>
      <c r="T50" s="2723"/>
      <c r="U50" s="2723"/>
      <c r="V50" s="2723"/>
      <c r="W50" s="2723"/>
      <c r="X50" s="2723"/>
      <c r="Y50" s="2723"/>
      <c r="Z50" s="2723"/>
      <c r="AA50" s="2723"/>
      <c r="AB50" s="2723"/>
      <c r="AC50" s="2723"/>
      <c r="AD50" s="2723"/>
    </row>
    <row r="51" spans="2:30" s="66" customFormat="1" ht="15" customHeight="1" x14ac:dyDescent="0.25">
      <c r="B51" s="64"/>
      <c r="C51" s="64"/>
      <c r="D51" s="2723"/>
      <c r="E51" s="2723"/>
      <c r="F51" s="2723"/>
      <c r="G51" s="2723"/>
      <c r="H51" s="2723"/>
      <c r="I51" s="2723"/>
      <c r="J51" s="2723"/>
      <c r="K51" s="2723"/>
      <c r="L51" s="2723"/>
      <c r="M51" s="2723"/>
      <c r="N51" s="2723"/>
      <c r="O51" s="2723"/>
      <c r="P51" s="2723"/>
      <c r="Q51" s="2723"/>
      <c r="R51" s="2723"/>
      <c r="S51" s="2723"/>
      <c r="T51" s="2723"/>
      <c r="U51" s="2723"/>
      <c r="V51" s="2723"/>
      <c r="W51" s="2723"/>
      <c r="X51" s="2723"/>
      <c r="Y51" s="2723"/>
      <c r="Z51" s="2723"/>
      <c r="AA51" s="2723"/>
      <c r="AB51" s="2723"/>
      <c r="AC51" s="2723"/>
      <c r="AD51" s="2723"/>
    </row>
    <row r="52" spans="2:30" s="66" customFormat="1" ht="15" customHeight="1" x14ac:dyDescent="0.25">
      <c r="B52" s="45" t="s">
        <v>1030</v>
      </c>
      <c r="C52" s="2723" t="s">
        <v>1138</v>
      </c>
      <c r="D52" s="2723"/>
      <c r="E52" s="2723"/>
      <c r="F52" s="2723"/>
      <c r="G52" s="2723"/>
      <c r="H52" s="2723"/>
      <c r="I52" s="2723"/>
      <c r="J52" s="2723"/>
      <c r="K52" s="2723"/>
      <c r="L52" s="2723"/>
      <c r="M52" s="2723"/>
      <c r="N52" s="2723"/>
      <c r="O52" s="2723"/>
      <c r="P52" s="2723"/>
      <c r="Q52" s="2723"/>
      <c r="R52" s="2723"/>
      <c r="S52" s="2723"/>
      <c r="T52" s="2723"/>
      <c r="U52" s="2723"/>
      <c r="V52" s="2723"/>
      <c r="W52" s="2723"/>
      <c r="X52" s="2723"/>
      <c r="Y52" s="2723"/>
      <c r="Z52" s="2723"/>
      <c r="AA52" s="2723"/>
      <c r="AB52" s="2723"/>
      <c r="AC52" s="2723"/>
      <c r="AD52" s="2723"/>
    </row>
    <row r="53" spans="2:30" s="66" customFormat="1" ht="15" customHeight="1" x14ac:dyDescent="0.25">
      <c r="B53" s="64"/>
      <c r="C53" s="2723"/>
      <c r="D53" s="2723"/>
      <c r="E53" s="2723"/>
      <c r="F53" s="2723"/>
      <c r="G53" s="2723"/>
      <c r="H53" s="2723"/>
      <c r="I53" s="2723"/>
      <c r="J53" s="2723"/>
      <c r="K53" s="2723"/>
      <c r="L53" s="2723"/>
      <c r="M53" s="2723"/>
      <c r="N53" s="2723"/>
      <c r="O53" s="2723"/>
      <c r="P53" s="2723"/>
      <c r="Q53" s="2723"/>
      <c r="R53" s="2723"/>
      <c r="S53" s="2723"/>
      <c r="T53" s="2723"/>
      <c r="U53" s="2723"/>
      <c r="V53" s="2723"/>
      <c r="W53" s="2723"/>
      <c r="X53" s="2723"/>
      <c r="Y53" s="2723"/>
      <c r="Z53" s="2723"/>
      <c r="AA53" s="2723"/>
      <c r="AB53" s="2723"/>
      <c r="AC53" s="2723"/>
      <c r="AD53" s="2723"/>
    </row>
    <row r="54" spans="2:30" s="66" customFormat="1" ht="15" customHeight="1" x14ac:dyDescent="0.25">
      <c r="B54" s="45" t="s">
        <v>1031</v>
      </c>
      <c r="C54" s="2723" t="s">
        <v>1139</v>
      </c>
      <c r="D54" s="2723"/>
      <c r="E54" s="2723"/>
      <c r="F54" s="2723"/>
      <c r="G54" s="2723"/>
      <c r="H54" s="2723"/>
      <c r="I54" s="2723"/>
      <c r="J54" s="2723"/>
      <c r="K54" s="2723"/>
      <c r="L54" s="2723"/>
      <c r="M54" s="2723"/>
      <c r="N54" s="2723"/>
      <c r="O54" s="2723"/>
      <c r="P54" s="2723"/>
      <c r="Q54" s="2723"/>
      <c r="R54" s="2723"/>
      <c r="S54" s="2723"/>
      <c r="T54" s="2723"/>
      <c r="U54" s="2723"/>
      <c r="V54" s="2723"/>
      <c r="W54" s="2723"/>
      <c r="X54" s="2723"/>
      <c r="Y54" s="2723"/>
      <c r="Z54" s="2723"/>
      <c r="AA54" s="2723"/>
      <c r="AB54" s="2723"/>
      <c r="AC54" s="2723"/>
      <c r="AD54" s="2723"/>
    </row>
    <row r="55" spans="2:30" s="66" customFormat="1" ht="15" customHeight="1" x14ac:dyDescent="0.25">
      <c r="B55" s="64"/>
      <c r="C55" s="2723"/>
      <c r="D55" s="2723"/>
      <c r="E55" s="2723"/>
      <c r="F55" s="2723"/>
      <c r="G55" s="2723"/>
      <c r="H55" s="2723"/>
      <c r="I55" s="2723"/>
      <c r="J55" s="2723"/>
      <c r="K55" s="2723"/>
      <c r="L55" s="2723"/>
      <c r="M55" s="2723"/>
      <c r="N55" s="2723"/>
      <c r="O55" s="2723"/>
      <c r="P55" s="2723"/>
      <c r="Q55" s="2723"/>
      <c r="R55" s="2723"/>
      <c r="S55" s="2723"/>
      <c r="T55" s="2723"/>
      <c r="U55" s="2723"/>
      <c r="V55" s="2723"/>
      <c r="W55" s="2723"/>
      <c r="X55" s="2723"/>
      <c r="Y55" s="2723"/>
      <c r="Z55" s="2723"/>
      <c r="AA55" s="2723"/>
      <c r="AB55" s="2723"/>
      <c r="AC55" s="2723"/>
      <c r="AD55" s="2723"/>
    </row>
    <row r="56" spans="2:30" s="66" customFormat="1" ht="15" customHeight="1" x14ac:dyDescent="0.25">
      <c r="B56" s="64"/>
      <c r="C56" s="2723"/>
      <c r="D56" s="2723"/>
      <c r="E56" s="2723"/>
      <c r="F56" s="2723"/>
      <c r="G56" s="2723"/>
      <c r="H56" s="2723"/>
      <c r="I56" s="2723"/>
      <c r="J56" s="2723"/>
      <c r="K56" s="2723"/>
      <c r="L56" s="2723"/>
      <c r="M56" s="2723"/>
      <c r="N56" s="2723"/>
      <c r="O56" s="2723"/>
      <c r="P56" s="2723"/>
      <c r="Q56" s="2723"/>
      <c r="R56" s="2723"/>
      <c r="S56" s="2723"/>
      <c r="T56" s="2723"/>
      <c r="U56" s="2723"/>
      <c r="V56" s="2723"/>
      <c r="W56" s="2723"/>
      <c r="X56" s="2723"/>
      <c r="Y56" s="2723"/>
      <c r="Z56" s="2723"/>
      <c r="AA56" s="2723"/>
      <c r="AB56" s="2723"/>
      <c r="AC56" s="2723"/>
      <c r="AD56" s="2723"/>
    </row>
    <row r="57" spans="2:30" s="66" customFormat="1" ht="15" customHeight="1" x14ac:dyDescent="0.25">
      <c r="B57" s="45" t="s">
        <v>1032</v>
      </c>
      <c r="C57" s="2723" t="s">
        <v>1140</v>
      </c>
      <c r="D57" s="2723"/>
      <c r="E57" s="2723"/>
      <c r="F57" s="2723"/>
      <c r="G57" s="2723"/>
      <c r="H57" s="2723"/>
      <c r="I57" s="2723"/>
      <c r="J57" s="2723"/>
      <c r="K57" s="2723"/>
      <c r="L57" s="2723"/>
      <c r="M57" s="2723"/>
      <c r="N57" s="2723"/>
      <c r="O57" s="2723"/>
      <c r="P57" s="2723"/>
      <c r="Q57" s="2723"/>
      <c r="R57" s="2723"/>
      <c r="S57" s="2723"/>
      <c r="T57" s="2723"/>
      <c r="U57" s="2723"/>
      <c r="V57" s="2723"/>
      <c r="W57" s="2723"/>
      <c r="X57" s="2723"/>
      <c r="Y57" s="2723"/>
      <c r="Z57" s="2723"/>
      <c r="AA57" s="2723"/>
      <c r="AB57" s="2723"/>
      <c r="AC57" s="2723"/>
      <c r="AD57" s="2723"/>
    </row>
    <row r="58" spans="2:30" s="66" customFormat="1" ht="15" customHeight="1" x14ac:dyDescent="0.25">
      <c r="B58" s="64"/>
      <c r="C58" s="2723"/>
      <c r="D58" s="2723"/>
      <c r="E58" s="2723"/>
      <c r="F58" s="2723"/>
      <c r="G58" s="2723"/>
      <c r="H58" s="2723"/>
      <c r="I58" s="2723"/>
      <c r="J58" s="2723"/>
      <c r="K58" s="2723"/>
      <c r="L58" s="2723"/>
      <c r="M58" s="2723"/>
      <c r="N58" s="2723"/>
      <c r="O58" s="2723"/>
      <c r="P58" s="2723"/>
      <c r="Q58" s="2723"/>
      <c r="R58" s="2723"/>
      <c r="S58" s="2723"/>
      <c r="T58" s="2723"/>
      <c r="U58" s="2723"/>
      <c r="V58" s="2723"/>
      <c r="W58" s="2723"/>
      <c r="X58" s="2723"/>
      <c r="Y58" s="2723"/>
      <c r="Z58" s="2723"/>
      <c r="AA58" s="2723"/>
      <c r="AB58" s="2723"/>
      <c r="AC58" s="2723"/>
      <c r="AD58" s="2723"/>
    </row>
    <row r="59" spans="2:30" s="66" customFormat="1" ht="15" customHeight="1" x14ac:dyDescent="0.25">
      <c r="B59" s="64"/>
      <c r="C59" s="2723"/>
      <c r="D59" s="2723"/>
      <c r="E59" s="2723"/>
      <c r="F59" s="2723"/>
      <c r="G59" s="2723"/>
      <c r="H59" s="2723"/>
      <c r="I59" s="2723"/>
      <c r="J59" s="2723"/>
      <c r="K59" s="2723"/>
      <c r="L59" s="2723"/>
      <c r="M59" s="2723"/>
      <c r="N59" s="2723"/>
      <c r="O59" s="2723"/>
      <c r="P59" s="2723"/>
      <c r="Q59" s="2723"/>
      <c r="R59" s="2723"/>
      <c r="S59" s="2723"/>
      <c r="T59" s="2723"/>
      <c r="U59" s="2723"/>
      <c r="V59" s="2723"/>
      <c r="W59" s="2723"/>
      <c r="X59" s="2723"/>
      <c r="Y59" s="2723"/>
      <c r="Z59" s="2723"/>
      <c r="AA59" s="2723"/>
      <c r="AB59" s="2723"/>
      <c r="AC59" s="2723"/>
      <c r="AD59" s="2723"/>
    </row>
    <row r="60" spans="2:30" s="66" customFormat="1" ht="15" customHeight="1" x14ac:dyDescent="0.25">
      <c r="B60" s="64"/>
      <c r="C60" s="2723"/>
      <c r="D60" s="2723"/>
      <c r="E60" s="2723"/>
      <c r="F60" s="2723"/>
      <c r="G60" s="2723"/>
      <c r="H60" s="2723"/>
      <c r="I60" s="2723"/>
      <c r="J60" s="2723"/>
      <c r="K60" s="2723"/>
      <c r="L60" s="2723"/>
      <c r="M60" s="2723"/>
      <c r="N60" s="2723"/>
      <c r="O60" s="2723"/>
      <c r="P60" s="2723"/>
      <c r="Q60" s="2723"/>
      <c r="R60" s="2723"/>
      <c r="S60" s="2723"/>
      <c r="T60" s="2723"/>
      <c r="U60" s="2723"/>
      <c r="V60" s="2723"/>
      <c r="W60" s="2723"/>
      <c r="X60" s="2723"/>
      <c r="Y60" s="2723"/>
      <c r="Z60" s="2723"/>
      <c r="AA60" s="2723"/>
      <c r="AB60" s="2723"/>
      <c r="AC60" s="2723"/>
      <c r="AD60" s="2723"/>
    </row>
    <row r="61" spans="2:30" s="66" customFormat="1" ht="15" customHeight="1" x14ac:dyDescent="0.25">
      <c r="B61" s="64"/>
      <c r="C61" s="2723"/>
      <c r="D61" s="2723"/>
      <c r="E61" s="2723"/>
      <c r="F61" s="2723"/>
      <c r="G61" s="2723"/>
      <c r="H61" s="2723"/>
      <c r="I61" s="2723"/>
      <c r="J61" s="2723"/>
      <c r="K61" s="2723"/>
      <c r="L61" s="2723"/>
      <c r="M61" s="2723"/>
      <c r="N61" s="2723"/>
      <c r="O61" s="2723"/>
      <c r="P61" s="2723"/>
      <c r="Q61" s="2723"/>
      <c r="R61" s="2723"/>
      <c r="S61" s="2723"/>
      <c r="T61" s="2723"/>
      <c r="U61" s="2723"/>
      <c r="V61" s="2723"/>
      <c r="W61" s="2723"/>
      <c r="X61" s="2723"/>
      <c r="Y61" s="2723"/>
      <c r="Z61" s="2723"/>
      <c r="AA61" s="2723"/>
      <c r="AB61" s="2723"/>
      <c r="AC61" s="2723"/>
      <c r="AD61" s="2723"/>
    </row>
    <row r="62" spans="2:30" s="66" customFormat="1" ht="15" customHeight="1" x14ac:dyDescent="0.25">
      <c r="B62" s="64"/>
      <c r="C62" s="2723"/>
      <c r="D62" s="2723"/>
      <c r="E62" s="2723"/>
      <c r="F62" s="2723"/>
      <c r="G62" s="2723"/>
      <c r="H62" s="2723"/>
      <c r="I62" s="2723"/>
      <c r="J62" s="2723"/>
      <c r="K62" s="2723"/>
      <c r="L62" s="2723"/>
      <c r="M62" s="2723"/>
      <c r="N62" s="2723"/>
      <c r="O62" s="2723"/>
      <c r="P62" s="2723"/>
      <c r="Q62" s="2723"/>
      <c r="R62" s="2723"/>
      <c r="S62" s="2723"/>
      <c r="T62" s="2723"/>
      <c r="U62" s="2723"/>
      <c r="V62" s="2723"/>
      <c r="W62" s="2723"/>
      <c r="X62" s="2723"/>
      <c r="Y62" s="2723"/>
      <c r="Z62" s="2723"/>
      <c r="AA62" s="2723"/>
      <c r="AB62" s="2723"/>
      <c r="AC62" s="2723"/>
      <c r="AD62" s="2723"/>
    </row>
    <row r="63" spans="2:30" s="66" customFormat="1" ht="15" customHeight="1" x14ac:dyDescent="0.25">
      <c r="B63" s="45" t="s">
        <v>1033</v>
      </c>
      <c r="C63" s="2723" t="s">
        <v>1141</v>
      </c>
      <c r="D63" s="2723"/>
      <c r="E63" s="2723"/>
      <c r="F63" s="2723"/>
      <c r="G63" s="2723"/>
      <c r="H63" s="2723"/>
      <c r="I63" s="2723"/>
      <c r="J63" s="2723"/>
      <c r="K63" s="2723"/>
      <c r="L63" s="2723"/>
      <c r="M63" s="2723"/>
      <c r="N63" s="2723"/>
      <c r="O63" s="2723"/>
      <c r="P63" s="2723"/>
      <c r="Q63" s="2723"/>
      <c r="R63" s="2723"/>
      <c r="S63" s="2723"/>
      <c r="T63" s="2723"/>
      <c r="U63" s="2723"/>
      <c r="V63" s="2723"/>
      <c r="W63" s="2723"/>
      <c r="X63" s="2723"/>
      <c r="Y63" s="2723"/>
      <c r="Z63" s="2723"/>
      <c r="AA63" s="2723"/>
      <c r="AB63" s="2723"/>
      <c r="AC63" s="2723"/>
      <c r="AD63" s="2723"/>
    </row>
    <row r="64" spans="2:30" s="66" customFormat="1" ht="15" customHeight="1" x14ac:dyDescent="0.25">
      <c r="B64" s="64"/>
      <c r="C64" s="2723"/>
      <c r="D64" s="2723"/>
      <c r="E64" s="2723"/>
      <c r="F64" s="2723"/>
      <c r="G64" s="2723"/>
      <c r="H64" s="2723"/>
      <c r="I64" s="2723"/>
      <c r="J64" s="2723"/>
      <c r="K64" s="2723"/>
      <c r="L64" s="2723"/>
      <c r="M64" s="2723"/>
      <c r="N64" s="2723"/>
      <c r="O64" s="2723"/>
      <c r="P64" s="2723"/>
      <c r="Q64" s="2723"/>
      <c r="R64" s="2723"/>
      <c r="S64" s="2723"/>
      <c r="T64" s="2723"/>
      <c r="U64" s="2723"/>
      <c r="V64" s="2723"/>
      <c r="W64" s="2723"/>
      <c r="X64" s="2723"/>
      <c r="Y64" s="2723"/>
      <c r="Z64" s="2723"/>
      <c r="AA64" s="2723"/>
      <c r="AB64" s="2723"/>
      <c r="AC64" s="2723"/>
      <c r="AD64" s="2723"/>
    </row>
    <row r="65" spans="2:30" s="66" customFormat="1" ht="15" customHeight="1" x14ac:dyDescent="0.25">
      <c r="B65" s="45" t="s">
        <v>1034</v>
      </c>
      <c r="C65" s="2723" t="s">
        <v>1142</v>
      </c>
      <c r="D65" s="2723"/>
      <c r="E65" s="2723"/>
      <c r="F65" s="2723"/>
      <c r="G65" s="2723"/>
      <c r="H65" s="2723"/>
      <c r="I65" s="2723"/>
      <c r="J65" s="2723"/>
      <c r="K65" s="2723"/>
      <c r="L65" s="2723"/>
      <c r="M65" s="2723"/>
      <c r="N65" s="2723"/>
      <c r="O65" s="2723"/>
      <c r="P65" s="2723"/>
      <c r="Q65" s="2723"/>
      <c r="R65" s="2723"/>
      <c r="S65" s="2723"/>
      <c r="T65" s="2723"/>
      <c r="U65" s="2723"/>
      <c r="V65" s="2723"/>
      <c r="W65" s="2723"/>
      <c r="X65" s="2723"/>
      <c r="Y65" s="2723"/>
      <c r="Z65" s="2723"/>
      <c r="AA65" s="2723"/>
      <c r="AB65" s="2723"/>
      <c r="AC65" s="2723"/>
      <c r="AD65" s="2723"/>
    </row>
    <row r="66" spans="2:30" s="66" customFormat="1" ht="15" customHeight="1" x14ac:dyDescent="0.25">
      <c r="B66" s="64"/>
      <c r="C66" s="2723"/>
      <c r="D66" s="2723"/>
      <c r="E66" s="2723"/>
      <c r="F66" s="2723"/>
      <c r="G66" s="2723"/>
      <c r="H66" s="2723"/>
      <c r="I66" s="2723"/>
      <c r="J66" s="2723"/>
      <c r="K66" s="2723"/>
      <c r="L66" s="2723"/>
      <c r="M66" s="2723"/>
      <c r="N66" s="2723"/>
      <c r="O66" s="2723"/>
      <c r="P66" s="2723"/>
      <c r="Q66" s="2723"/>
      <c r="R66" s="2723"/>
      <c r="S66" s="2723"/>
      <c r="T66" s="2723"/>
      <c r="U66" s="2723"/>
      <c r="V66" s="2723"/>
      <c r="W66" s="2723"/>
      <c r="X66" s="2723"/>
      <c r="Y66" s="2723"/>
      <c r="Z66" s="2723"/>
      <c r="AA66" s="2723"/>
      <c r="AB66" s="2723"/>
      <c r="AC66" s="2723"/>
      <c r="AD66" s="2723"/>
    </row>
    <row r="67" spans="2:30" s="66" customFormat="1" ht="15" customHeight="1" x14ac:dyDescent="0.25">
      <c r="B67" s="64"/>
      <c r="C67" s="2723"/>
      <c r="D67" s="2723"/>
      <c r="E67" s="2723"/>
      <c r="F67" s="2723"/>
      <c r="G67" s="2723"/>
      <c r="H67" s="2723"/>
      <c r="I67" s="2723"/>
      <c r="J67" s="2723"/>
      <c r="K67" s="2723"/>
      <c r="L67" s="2723"/>
      <c r="M67" s="2723"/>
      <c r="N67" s="2723"/>
      <c r="O67" s="2723"/>
      <c r="P67" s="2723"/>
      <c r="Q67" s="2723"/>
      <c r="R67" s="2723"/>
      <c r="S67" s="2723"/>
      <c r="T67" s="2723"/>
      <c r="U67" s="2723"/>
      <c r="V67" s="2723"/>
      <c r="W67" s="2723"/>
      <c r="X67" s="2723"/>
      <c r="Y67" s="2723"/>
      <c r="Z67" s="2723"/>
      <c r="AA67" s="2723"/>
      <c r="AB67" s="2723"/>
      <c r="AC67" s="2723"/>
      <c r="AD67" s="2723"/>
    </row>
    <row r="68" spans="2:30" s="66" customFormat="1" ht="15" customHeight="1" x14ac:dyDescent="0.25">
      <c r="B68" s="64"/>
      <c r="C68" s="2723"/>
      <c r="D68" s="2723"/>
      <c r="E68" s="2723"/>
      <c r="F68" s="2723"/>
      <c r="G68" s="2723"/>
      <c r="H68" s="2723"/>
      <c r="I68" s="2723"/>
      <c r="J68" s="2723"/>
      <c r="K68" s="2723"/>
      <c r="L68" s="2723"/>
      <c r="M68" s="2723"/>
      <c r="N68" s="2723"/>
      <c r="O68" s="2723"/>
      <c r="P68" s="2723"/>
      <c r="Q68" s="2723"/>
      <c r="R68" s="2723"/>
      <c r="S68" s="2723"/>
      <c r="T68" s="2723"/>
      <c r="U68" s="2723"/>
      <c r="V68" s="2723"/>
      <c r="W68" s="2723"/>
      <c r="X68" s="2723"/>
      <c r="Y68" s="2723"/>
      <c r="Z68" s="2723"/>
      <c r="AA68" s="2723"/>
      <c r="AB68" s="2723"/>
      <c r="AC68" s="2723"/>
      <c r="AD68" s="2723"/>
    </row>
    <row r="69" spans="2:30" s="66" customFormat="1" ht="15" customHeight="1" x14ac:dyDescent="0.25">
      <c r="B69" s="64"/>
      <c r="C69" s="2723"/>
      <c r="D69" s="2723"/>
      <c r="E69" s="2723"/>
      <c r="F69" s="2723"/>
      <c r="G69" s="2723"/>
      <c r="H69" s="2723"/>
      <c r="I69" s="2723"/>
      <c r="J69" s="2723"/>
      <c r="K69" s="2723"/>
      <c r="L69" s="2723"/>
      <c r="M69" s="2723"/>
      <c r="N69" s="2723"/>
      <c r="O69" s="2723"/>
      <c r="P69" s="2723"/>
      <c r="Q69" s="2723"/>
      <c r="R69" s="2723"/>
      <c r="S69" s="2723"/>
      <c r="T69" s="2723"/>
      <c r="U69" s="2723"/>
      <c r="V69" s="2723"/>
      <c r="W69" s="2723"/>
      <c r="X69" s="2723"/>
      <c r="Y69" s="2723"/>
      <c r="Z69" s="2723"/>
      <c r="AA69" s="2723"/>
      <c r="AB69" s="2723"/>
      <c r="AC69" s="2723"/>
      <c r="AD69" s="2723"/>
    </row>
    <row r="70" spans="2:30" s="66" customFormat="1" ht="15" customHeight="1" x14ac:dyDescent="0.25">
      <c r="B70" s="64"/>
      <c r="C70" s="2723"/>
      <c r="D70" s="2723"/>
      <c r="E70" s="2723"/>
      <c r="F70" s="2723"/>
      <c r="G70" s="2723"/>
      <c r="H70" s="2723"/>
      <c r="I70" s="2723"/>
      <c r="J70" s="2723"/>
      <c r="K70" s="2723"/>
      <c r="L70" s="2723"/>
      <c r="M70" s="2723"/>
      <c r="N70" s="2723"/>
      <c r="O70" s="2723"/>
      <c r="P70" s="2723"/>
      <c r="Q70" s="2723"/>
      <c r="R70" s="2723"/>
      <c r="S70" s="2723"/>
      <c r="T70" s="2723"/>
      <c r="U70" s="2723"/>
      <c r="V70" s="2723"/>
      <c r="W70" s="2723"/>
      <c r="X70" s="2723"/>
      <c r="Y70" s="2723"/>
      <c r="Z70" s="2723"/>
      <c r="AA70" s="2723"/>
      <c r="AB70" s="2723"/>
      <c r="AC70" s="2723"/>
      <c r="AD70" s="2723"/>
    </row>
    <row r="71" spans="2:30" s="66" customFormat="1" ht="15" customHeight="1" x14ac:dyDescent="0.25">
      <c r="B71" s="45" t="s">
        <v>1035</v>
      </c>
      <c r="C71" s="2723" t="s">
        <v>1143</v>
      </c>
      <c r="D71" s="2723"/>
      <c r="E71" s="2723"/>
      <c r="F71" s="2723"/>
      <c r="G71" s="2723"/>
      <c r="H71" s="2723"/>
      <c r="I71" s="2723"/>
      <c r="J71" s="2723"/>
      <c r="K71" s="2723"/>
      <c r="L71" s="2723"/>
      <c r="M71" s="2723"/>
      <c r="N71" s="2723"/>
      <c r="O71" s="2723"/>
      <c r="P71" s="2723"/>
      <c r="Q71" s="2723"/>
      <c r="R71" s="2723"/>
      <c r="S71" s="2723"/>
      <c r="T71" s="2723"/>
      <c r="U71" s="2723"/>
      <c r="V71" s="2723"/>
      <c r="W71" s="2723"/>
      <c r="X71" s="2723"/>
      <c r="Y71" s="2723"/>
      <c r="Z71" s="2723"/>
      <c r="AA71" s="2723"/>
      <c r="AB71" s="2723"/>
      <c r="AC71" s="2723"/>
      <c r="AD71" s="2723"/>
    </row>
    <row r="72" spans="2:30" s="66" customFormat="1" ht="15" customHeight="1" x14ac:dyDescent="0.25">
      <c r="B72" s="64"/>
      <c r="C72" s="2723"/>
      <c r="D72" s="2723"/>
      <c r="E72" s="2723"/>
      <c r="F72" s="2723"/>
      <c r="G72" s="2723"/>
      <c r="H72" s="2723"/>
      <c r="I72" s="2723"/>
      <c r="J72" s="2723"/>
      <c r="K72" s="2723"/>
      <c r="L72" s="2723"/>
      <c r="M72" s="2723"/>
      <c r="N72" s="2723"/>
      <c r="O72" s="2723"/>
      <c r="P72" s="2723"/>
      <c r="Q72" s="2723"/>
      <c r="R72" s="2723"/>
      <c r="S72" s="2723"/>
      <c r="T72" s="2723"/>
      <c r="U72" s="2723"/>
      <c r="V72" s="2723"/>
      <c r="W72" s="2723"/>
      <c r="X72" s="2723"/>
      <c r="Y72" s="2723"/>
      <c r="Z72" s="2723"/>
      <c r="AA72" s="2723"/>
      <c r="AB72" s="2723"/>
      <c r="AC72" s="2723"/>
      <c r="AD72" s="2723"/>
    </row>
    <row r="73" spans="2:30" s="66" customFormat="1" ht="15" customHeight="1" x14ac:dyDescent="0.25">
      <c r="B73" s="45" t="s">
        <v>1036</v>
      </c>
      <c r="C73" s="2724" t="s">
        <v>1144</v>
      </c>
      <c r="D73" s="2724"/>
      <c r="E73" s="2724"/>
      <c r="F73" s="2724"/>
      <c r="G73" s="2724"/>
      <c r="H73" s="2724"/>
      <c r="I73" s="2724"/>
      <c r="J73" s="2724"/>
      <c r="K73" s="2724"/>
      <c r="L73" s="2724"/>
      <c r="M73" s="2724"/>
      <c r="N73" s="2724"/>
      <c r="O73" s="2724"/>
      <c r="P73" s="2724"/>
      <c r="Q73" s="2724"/>
      <c r="R73" s="2724"/>
      <c r="S73" s="2724"/>
      <c r="T73" s="2724"/>
      <c r="U73" s="2724"/>
      <c r="V73" s="2724"/>
      <c r="W73" s="2724"/>
      <c r="X73" s="2724"/>
      <c r="Y73" s="2724"/>
      <c r="Z73" s="2724"/>
      <c r="AA73" s="2724"/>
      <c r="AB73" s="2724"/>
      <c r="AC73" s="2724"/>
      <c r="AD73" s="2724"/>
    </row>
    <row r="74" spans="2:30" s="66" customFormat="1" ht="15" customHeight="1" x14ac:dyDescent="0.25">
      <c r="B74" s="45" t="s">
        <v>1037</v>
      </c>
      <c r="C74" s="2723" t="s">
        <v>1145</v>
      </c>
      <c r="D74" s="2723"/>
      <c r="E74" s="2723"/>
      <c r="F74" s="2723"/>
      <c r="G74" s="2723"/>
      <c r="H74" s="2723"/>
      <c r="I74" s="2723"/>
      <c r="J74" s="2723"/>
      <c r="K74" s="2723"/>
      <c r="L74" s="2723"/>
      <c r="M74" s="2723"/>
      <c r="N74" s="2723"/>
      <c r="O74" s="2723"/>
      <c r="P74" s="2723"/>
      <c r="Q74" s="2723"/>
      <c r="R74" s="2723"/>
      <c r="S74" s="2723"/>
      <c r="T74" s="2723"/>
      <c r="U74" s="2723"/>
      <c r="V74" s="2723"/>
      <c r="W74" s="2723"/>
      <c r="X74" s="2723"/>
      <c r="Y74" s="2723"/>
      <c r="Z74" s="2723"/>
      <c r="AA74" s="2723"/>
      <c r="AB74" s="2723"/>
      <c r="AC74" s="2723"/>
      <c r="AD74" s="2723"/>
    </row>
    <row r="75" spans="2:30" s="66" customFormat="1" ht="15" customHeight="1" x14ac:dyDescent="0.25">
      <c r="B75" s="64"/>
      <c r="C75" s="2723"/>
      <c r="D75" s="2723"/>
      <c r="E75" s="2723"/>
      <c r="F75" s="2723"/>
      <c r="G75" s="2723"/>
      <c r="H75" s="2723"/>
      <c r="I75" s="2723"/>
      <c r="J75" s="2723"/>
      <c r="K75" s="2723"/>
      <c r="L75" s="2723"/>
      <c r="M75" s="2723"/>
      <c r="N75" s="2723"/>
      <c r="O75" s="2723"/>
      <c r="P75" s="2723"/>
      <c r="Q75" s="2723"/>
      <c r="R75" s="2723"/>
      <c r="S75" s="2723"/>
      <c r="T75" s="2723"/>
      <c r="U75" s="2723"/>
      <c r="V75" s="2723"/>
      <c r="W75" s="2723"/>
      <c r="X75" s="2723"/>
      <c r="Y75" s="2723"/>
      <c r="Z75" s="2723"/>
      <c r="AA75" s="2723"/>
      <c r="AB75" s="2723"/>
      <c r="AC75" s="2723"/>
      <c r="AD75" s="2723"/>
    </row>
    <row r="76" spans="2:30" s="66" customFormat="1" ht="15" customHeight="1" x14ac:dyDescent="0.25">
      <c r="B76" s="45" t="s">
        <v>1038</v>
      </c>
      <c r="C76" s="2723" t="s">
        <v>1146</v>
      </c>
      <c r="D76" s="2723"/>
      <c r="E76" s="2723"/>
      <c r="F76" s="2723"/>
      <c r="G76" s="2723"/>
      <c r="H76" s="2723"/>
      <c r="I76" s="2723"/>
      <c r="J76" s="2723"/>
      <c r="K76" s="2723"/>
      <c r="L76" s="2723"/>
      <c r="M76" s="2723"/>
      <c r="N76" s="2723"/>
      <c r="O76" s="2723"/>
      <c r="P76" s="2723"/>
      <c r="Q76" s="2723"/>
      <c r="R76" s="2723"/>
      <c r="S76" s="2723"/>
      <c r="T76" s="2723"/>
      <c r="U76" s="2723"/>
      <c r="V76" s="2723"/>
      <c r="W76" s="2723"/>
      <c r="X76" s="2723"/>
      <c r="Y76" s="2723"/>
      <c r="Z76" s="2723"/>
      <c r="AA76" s="2723"/>
      <c r="AB76" s="2723"/>
      <c r="AC76" s="2723"/>
      <c r="AD76" s="2723"/>
    </row>
    <row r="77" spans="2:30" s="66" customFormat="1" ht="15" customHeight="1" x14ac:dyDescent="0.25">
      <c r="B77" s="64"/>
      <c r="C77" s="2723"/>
      <c r="D77" s="2723"/>
      <c r="E77" s="2723"/>
      <c r="F77" s="2723"/>
      <c r="G77" s="2723"/>
      <c r="H77" s="2723"/>
      <c r="I77" s="2723"/>
      <c r="J77" s="2723"/>
      <c r="K77" s="2723"/>
      <c r="L77" s="2723"/>
      <c r="M77" s="2723"/>
      <c r="N77" s="2723"/>
      <c r="O77" s="2723"/>
      <c r="P77" s="2723"/>
      <c r="Q77" s="2723"/>
      <c r="R77" s="2723"/>
      <c r="S77" s="2723"/>
      <c r="T77" s="2723"/>
      <c r="U77" s="2723"/>
      <c r="V77" s="2723"/>
      <c r="W77" s="2723"/>
      <c r="X77" s="2723"/>
      <c r="Y77" s="2723"/>
      <c r="Z77" s="2723"/>
      <c r="AA77" s="2723"/>
      <c r="AB77" s="2723"/>
      <c r="AC77" s="2723"/>
      <c r="AD77" s="2723"/>
    </row>
    <row r="78" spans="2:30" s="66" customFormat="1" ht="15" customHeight="1" x14ac:dyDescent="0.25">
      <c r="B78" s="45" t="s">
        <v>1039</v>
      </c>
      <c r="C78" s="2723" t="s">
        <v>1147</v>
      </c>
      <c r="D78" s="2723"/>
      <c r="E78" s="2723"/>
      <c r="F78" s="2723"/>
      <c r="G78" s="2723"/>
      <c r="H78" s="2723"/>
      <c r="I78" s="2723"/>
      <c r="J78" s="2723"/>
      <c r="K78" s="2723"/>
      <c r="L78" s="2723"/>
      <c r="M78" s="2723"/>
      <c r="N78" s="2723"/>
      <c r="O78" s="2723"/>
      <c r="P78" s="2723"/>
      <c r="Q78" s="2723"/>
      <c r="R78" s="2723"/>
      <c r="S78" s="2723"/>
      <c r="T78" s="2723"/>
      <c r="U78" s="2723"/>
      <c r="V78" s="2723"/>
      <c r="W78" s="2723"/>
      <c r="X78" s="2723"/>
      <c r="Y78" s="2723"/>
      <c r="Z78" s="2723"/>
      <c r="AA78" s="2723"/>
      <c r="AB78" s="2723"/>
      <c r="AC78" s="2723"/>
      <c r="AD78" s="2723"/>
    </row>
    <row r="79" spans="2:30" s="66" customFormat="1" ht="15" customHeight="1" x14ac:dyDescent="0.25">
      <c r="B79" s="64"/>
      <c r="C79" s="2723"/>
      <c r="D79" s="2723"/>
      <c r="E79" s="2723"/>
      <c r="F79" s="2723"/>
      <c r="G79" s="2723"/>
      <c r="H79" s="2723"/>
      <c r="I79" s="2723"/>
      <c r="J79" s="2723"/>
      <c r="K79" s="2723"/>
      <c r="L79" s="2723"/>
      <c r="M79" s="2723"/>
      <c r="N79" s="2723"/>
      <c r="O79" s="2723"/>
      <c r="P79" s="2723"/>
      <c r="Q79" s="2723"/>
      <c r="R79" s="2723"/>
      <c r="S79" s="2723"/>
      <c r="T79" s="2723"/>
      <c r="U79" s="2723"/>
      <c r="V79" s="2723"/>
      <c r="W79" s="2723"/>
      <c r="X79" s="2723"/>
      <c r="Y79" s="2723"/>
      <c r="Z79" s="2723"/>
      <c r="AA79" s="2723"/>
      <c r="AB79" s="2723"/>
      <c r="AC79" s="2723"/>
      <c r="AD79" s="2723"/>
    </row>
    <row r="80" spans="2:30" s="66" customFormat="1" ht="15" customHeight="1" x14ac:dyDescent="0.25">
      <c r="B80" s="64"/>
      <c r="C80" s="64" t="s">
        <v>1016</v>
      </c>
      <c r="D80" s="2723" t="s">
        <v>1148</v>
      </c>
      <c r="E80" s="2723"/>
      <c r="F80" s="2723"/>
      <c r="G80" s="2723"/>
      <c r="H80" s="2723"/>
      <c r="I80" s="2723"/>
      <c r="J80" s="2723"/>
      <c r="K80" s="2723"/>
      <c r="L80" s="2723"/>
      <c r="M80" s="2723"/>
      <c r="N80" s="2723"/>
      <c r="O80" s="2723"/>
      <c r="P80" s="2723"/>
      <c r="Q80" s="2723"/>
      <c r="R80" s="2723"/>
      <c r="S80" s="2723"/>
      <c r="T80" s="2723"/>
      <c r="U80" s="2723"/>
      <c r="V80" s="2723"/>
      <c r="W80" s="2723"/>
      <c r="X80" s="2723"/>
      <c r="Y80" s="2723"/>
      <c r="Z80" s="2723"/>
      <c r="AA80" s="2723"/>
      <c r="AB80" s="2723"/>
      <c r="AC80" s="2723"/>
      <c r="AD80" s="2723"/>
    </row>
    <row r="81" spans="2:30" s="66" customFormat="1" ht="15" customHeight="1" x14ac:dyDescent="0.25">
      <c r="B81" s="64"/>
      <c r="C81" s="64"/>
      <c r="D81" s="2723"/>
      <c r="E81" s="2723"/>
      <c r="F81" s="2723"/>
      <c r="G81" s="2723"/>
      <c r="H81" s="2723"/>
      <c r="I81" s="2723"/>
      <c r="J81" s="2723"/>
      <c r="K81" s="2723"/>
      <c r="L81" s="2723"/>
      <c r="M81" s="2723"/>
      <c r="N81" s="2723"/>
      <c r="O81" s="2723"/>
      <c r="P81" s="2723"/>
      <c r="Q81" s="2723"/>
      <c r="R81" s="2723"/>
      <c r="S81" s="2723"/>
      <c r="T81" s="2723"/>
      <c r="U81" s="2723"/>
      <c r="V81" s="2723"/>
      <c r="W81" s="2723"/>
      <c r="X81" s="2723"/>
      <c r="Y81" s="2723"/>
      <c r="Z81" s="2723"/>
      <c r="AA81" s="2723"/>
      <c r="AB81" s="2723"/>
      <c r="AC81" s="2723"/>
      <c r="AD81" s="2723"/>
    </row>
    <row r="82" spans="2:30" s="66" customFormat="1" ht="15" customHeight="1" x14ac:dyDescent="0.25">
      <c r="B82" s="64"/>
      <c r="C82" s="64"/>
      <c r="D82" s="2723"/>
      <c r="E82" s="2723"/>
      <c r="F82" s="2723"/>
      <c r="G82" s="2723"/>
      <c r="H82" s="2723"/>
      <c r="I82" s="2723"/>
      <c r="J82" s="2723"/>
      <c r="K82" s="2723"/>
      <c r="L82" s="2723"/>
      <c r="M82" s="2723"/>
      <c r="N82" s="2723"/>
      <c r="O82" s="2723"/>
      <c r="P82" s="2723"/>
      <c r="Q82" s="2723"/>
      <c r="R82" s="2723"/>
      <c r="S82" s="2723"/>
      <c r="T82" s="2723"/>
      <c r="U82" s="2723"/>
      <c r="V82" s="2723"/>
      <c r="W82" s="2723"/>
      <c r="X82" s="2723"/>
      <c r="Y82" s="2723"/>
      <c r="Z82" s="2723"/>
      <c r="AA82" s="2723"/>
      <c r="AB82" s="2723"/>
      <c r="AC82" s="2723"/>
      <c r="AD82" s="2723"/>
    </row>
    <row r="83" spans="2:30" s="66" customFormat="1" ht="15" customHeight="1" x14ac:dyDescent="0.25">
      <c r="B83" s="64"/>
      <c r="C83" s="64" t="s">
        <v>1017</v>
      </c>
      <c r="D83" s="2723" t="s">
        <v>1149</v>
      </c>
      <c r="E83" s="2723"/>
      <c r="F83" s="2723"/>
      <c r="G83" s="2723"/>
      <c r="H83" s="2723"/>
      <c r="I83" s="2723"/>
      <c r="J83" s="2723"/>
      <c r="K83" s="2723"/>
      <c r="L83" s="2723"/>
      <c r="M83" s="2723"/>
      <c r="N83" s="2723"/>
      <c r="O83" s="2723"/>
      <c r="P83" s="2723"/>
      <c r="Q83" s="2723"/>
      <c r="R83" s="2723"/>
      <c r="S83" s="2723"/>
      <c r="T83" s="2723"/>
      <c r="U83" s="2723"/>
      <c r="V83" s="2723"/>
      <c r="W83" s="2723"/>
      <c r="X83" s="2723"/>
      <c r="Y83" s="2723"/>
      <c r="Z83" s="2723"/>
      <c r="AA83" s="2723"/>
      <c r="AB83" s="2723"/>
      <c r="AC83" s="2723"/>
      <c r="AD83" s="2723"/>
    </row>
    <row r="84" spans="2:30" s="66" customFormat="1" ht="15" customHeight="1" x14ac:dyDescent="0.25">
      <c r="B84" s="64"/>
      <c r="C84" s="64"/>
      <c r="D84" s="2723"/>
      <c r="E84" s="2723"/>
      <c r="F84" s="2723"/>
      <c r="G84" s="2723"/>
      <c r="H84" s="2723"/>
      <c r="I84" s="2723"/>
      <c r="J84" s="2723"/>
      <c r="K84" s="2723"/>
      <c r="L84" s="2723"/>
      <c r="M84" s="2723"/>
      <c r="N84" s="2723"/>
      <c r="O84" s="2723"/>
      <c r="P84" s="2723"/>
      <c r="Q84" s="2723"/>
      <c r="R84" s="2723"/>
      <c r="S84" s="2723"/>
      <c r="T84" s="2723"/>
      <c r="U84" s="2723"/>
      <c r="V84" s="2723"/>
      <c r="W84" s="2723"/>
      <c r="X84" s="2723"/>
      <c r="Y84" s="2723"/>
      <c r="Z84" s="2723"/>
      <c r="AA84" s="2723"/>
      <c r="AB84" s="2723"/>
      <c r="AC84" s="2723"/>
      <c r="AD84" s="2723"/>
    </row>
    <row r="85" spans="2:30" s="66" customFormat="1" ht="15" customHeight="1" x14ac:dyDescent="0.25">
      <c r="B85" s="64"/>
      <c r="C85" s="64" t="s">
        <v>1019</v>
      </c>
      <c r="D85" s="2723" t="s">
        <v>1150</v>
      </c>
      <c r="E85" s="2723"/>
      <c r="F85" s="2723"/>
      <c r="G85" s="2723"/>
      <c r="H85" s="2723"/>
      <c r="I85" s="2723"/>
      <c r="J85" s="2723"/>
      <c r="K85" s="2723"/>
      <c r="L85" s="2723"/>
      <c r="M85" s="2723"/>
      <c r="N85" s="2723"/>
      <c r="O85" s="2723"/>
      <c r="P85" s="2723"/>
      <c r="Q85" s="2723"/>
      <c r="R85" s="2723"/>
      <c r="S85" s="2723"/>
      <c r="T85" s="2723"/>
      <c r="U85" s="2723"/>
      <c r="V85" s="2723"/>
      <c r="W85" s="2723"/>
      <c r="X85" s="2723"/>
      <c r="Y85" s="2723"/>
      <c r="Z85" s="2723"/>
      <c r="AA85" s="2723"/>
      <c r="AB85" s="2723"/>
      <c r="AC85" s="2723"/>
      <c r="AD85" s="2723"/>
    </row>
    <row r="86" spans="2:30" s="66" customFormat="1" ht="15" customHeight="1" x14ac:dyDescent="0.25">
      <c r="B86" s="64"/>
      <c r="C86" s="64"/>
      <c r="D86" s="2723"/>
      <c r="E86" s="2723"/>
      <c r="F86" s="2723"/>
      <c r="G86" s="2723"/>
      <c r="H86" s="2723"/>
      <c r="I86" s="2723"/>
      <c r="J86" s="2723"/>
      <c r="K86" s="2723"/>
      <c r="L86" s="2723"/>
      <c r="M86" s="2723"/>
      <c r="N86" s="2723"/>
      <c r="O86" s="2723"/>
      <c r="P86" s="2723"/>
      <c r="Q86" s="2723"/>
      <c r="R86" s="2723"/>
      <c r="S86" s="2723"/>
      <c r="T86" s="2723"/>
      <c r="U86" s="2723"/>
      <c r="V86" s="2723"/>
      <c r="W86" s="2723"/>
      <c r="X86" s="2723"/>
      <c r="Y86" s="2723"/>
      <c r="Z86" s="2723"/>
      <c r="AA86" s="2723"/>
      <c r="AB86" s="2723"/>
      <c r="AC86" s="2723"/>
      <c r="AD86" s="2723"/>
    </row>
    <row r="87" spans="2:30" s="66" customFormat="1" ht="15" customHeight="1" x14ac:dyDescent="0.25">
      <c r="B87" s="64"/>
      <c r="C87" s="64"/>
      <c r="D87" s="2723"/>
      <c r="E87" s="2723"/>
      <c r="F87" s="2723"/>
      <c r="G87" s="2723"/>
      <c r="H87" s="2723"/>
      <c r="I87" s="2723"/>
      <c r="J87" s="2723"/>
      <c r="K87" s="2723"/>
      <c r="L87" s="2723"/>
      <c r="M87" s="2723"/>
      <c r="N87" s="2723"/>
      <c r="O87" s="2723"/>
      <c r="P87" s="2723"/>
      <c r="Q87" s="2723"/>
      <c r="R87" s="2723"/>
      <c r="S87" s="2723"/>
      <c r="T87" s="2723"/>
      <c r="U87" s="2723"/>
      <c r="V87" s="2723"/>
      <c r="W87" s="2723"/>
      <c r="X87" s="2723"/>
      <c r="Y87" s="2723"/>
      <c r="Z87" s="2723"/>
      <c r="AA87" s="2723"/>
      <c r="AB87" s="2723"/>
      <c r="AC87" s="2723"/>
      <c r="AD87" s="2723"/>
    </row>
    <row r="88" spans="2:30" s="66" customFormat="1" ht="15" customHeight="1" x14ac:dyDescent="0.25">
      <c r="B88" s="64"/>
      <c r="C88" s="64"/>
      <c r="D88" s="2723"/>
      <c r="E88" s="2723"/>
      <c r="F88" s="2723"/>
      <c r="G88" s="2723"/>
      <c r="H88" s="2723"/>
      <c r="I88" s="2723"/>
      <c r="J88" s="2723"/>
      <c r="K88" s="2723"/>
      <c r="L88" s="2723"/>
      <c r="M88" s="2723"/>
      <c r="N88" s="2723"/>
      <c r="O88" s="2723"/>
      <c r="P88" s="2723"/>
      <c r="Q88" s="2723"/>
      <c r="R88" s="2723"/>
      <c r="S88" s="2723"/>
      <c r="T88" s="2723"/>
      <c r="U88" s="2723"/>
      <c r="V88" s="2723"/>
      <c r="W88" s="2723"/>
      <c r="X88" s="2723"/>
      <c r="Y88" s="2723"/>
      <c r="Z88" s="2723"/>
      <c r="AA88" s="2723"/>
      <c r="AB88" s="2723"/>
      <c r="AC88" s="2723"/>
      <c r="AD88" s="2723"/>
    </row>
    <row r="89" spans="2:30" s="66" customFormat="1" ht="15" customHeight="1" x14ac:dyDescent="0.25">
      <c r="B89" s="64"/>
      <c r="C89" s="64"/>
      <c r="D89" s="2723"/>
      <c r="E89" s="2723"/>
      <c r="F89" s="2723"/>
      <c r="G89" s="2723"/>
      <c r="H89" s="2723"/>
      <c r="I89" s="2723"/>
      <c r="J89" s="2723"/>
      <c r="K89" s="2723"/>
      <c r="L89" s="2723"/>
      <c r="M89" s="2723"/>
      <c r="N89" s="2723"/>
      <c r="O89" s="2723"/>
      <c r="P89" s="2723"/>
      <c r="Q89" s="2723"/>
      <c r="R89" s="2723"/>
      <c r="S89" s="2723"/>
      <c r="T89" s="2723"/>
      <c r="U89" s="2723"/>
      <c r="V89" s="2723"/>
      <c r="W89" s="2723"/>
      <c r="X89" s="2723"/>
      <c r="Y89" s="2723"/>
      <c r="Z89" s="2723"/>
      <c r="AA89" s="2723"/>
      <c r="AB89" s="2723"/>
      <c r="AC89" s="2723"/>
      <c r="AD89" s="2723"/>
    </row>
    <row r="90" spans="2:30" s="66" customFormat="1" ht="15" customHeight="1" x14ac:dyDescent="0.25">
      <c r="B90" s="64"/>
      <c r="C90" s="64" t="s">
        <v>1020</v>
      </c>
      <c r="D90" s="2723" t="s">
        <v>1151</v>
      </c>
      <c r="E90" s="2723"/>
      <c r="F90" s="2723"/>
      <c r="G90" s="2723"/>
      <c r="H90" s="2723"/>
      <c r="I90" s="2723"/>
      <c r="J90" s="2723"/>
      <c r="K90" s="2723"/>
      <c r="L90" s="2723"/>
      <c r="M90" s="2723"/>
      <c r="N90" s="2723"/>
      <c r="O90" s="2723"/>
      <c r="P90" s="2723"/>
      <c r="Q90" s="2723"/>
      <c r="R90" s="2723"/>
      <c r="S90" s="2723"/>
      <c r="T90" s="2723"/>
      <c r="U90" s="2723"/>
      <c r="V90" s="2723"/>
      <c r="W90" s="2723"/>
      <c r="X90" s="2723"/>
      <c r="Y90" s="2723"/>
      <c r="Z90" s="2723"/>
      <c r="AA90" s="2723"/>
      <c r="AB90" s="2723"/>
      <c r="AC90" s="2723"/>
      <c r="AD90" s="2723"/>
    </row>
    <row r="91" spans="2:30" s="66" customFormat="1" ht="15" customHeight="1" x14ac:dyDescent="0.25">
      <c r="B91" s="64"/>
      <c r="C91" s="64"/>
      <c r="D91" s="2723"/>
      <c r="E91" s="2723"/>
      <c r="F91" s="2723"/>
      <c r="G91" s="2723"/>
      <c r="H91" s="2723"/>
      <c r="I91" s="2723"/>
      <c r="J91" s="2723"/>
      <c r="K91" s="2723"/>
      <c r="L91" s="2723"/>
      <c r="M91" s="2723"/>
      <c r="N91" s="2723"/>
      <c r="O91" s="2723"/>
      <c r="P91" s="2723"/>
      <c r="Q91" s="2723"/>
      <c r="R91" s="2723"/>
      <c r="S91" s="2723"/>
      <c r="T91" s="2723"/>
      <c r="U91" s="2723"/>
      <c r="V91" s="2723"/>
      <c r="W91" s="2723"/>
      <c r="X91" s="2723"/>
      <c r="Y91" s="2723"/>
      <c r="Z91" s="2723"/>
      <c r="AA91" s="2723"/>
      <c r="AB91" s="2723"/>
      <c r="AC91" s="2723"/>
      <c r="AD91" s="2723"/>
    </row>
    <row r="92" spans="2:30" s="66" customFormat="1" ht="15" customHeight="1" x14ac:dyDescent="0.25">
      <c r="B92" s="64"/>
      <c r="C92" s="64"/>
      <c r="D92" s="2723"/>
      <c r="E92" s="2723"/>
      <c r="F92" s="2723"/>
      <c r="G92" s="2723"/>
      <c r="H92" s="2723"/>
      <c r="I92" s="2723"/>
      <c r="J92" s="2723"/>
      <c r="K92" s="2723"/>
      <c r="L92" s="2723"/>
      <c r="M92" s="2723"/>
      <c r="N92" s="2723"/>
      <c r="O92" s="2723"/>
      <c r="P92" s="2723"/>
      <c r="Q92" s="2723"/>
      <c r="R92" s="2723"/>
      <c r="S92" s="2723"/>
      <c r="T92" s="2723"/>
      <c r="U92" s="2723"/>
      <c r="V92" s="2723"/>
      <c r="W92" s="2723"/>
      <c r="X92" s="2723"/>
      <c r="Y92" s="2723"/>
      <c r="Z92" s="2723"/>
      <c r="AA92" s="2723"/>
      <c r="AB92" s="2723"/>
      <c r="AC92" s="2723"/>
      <c r="AD92" s="2723"/>
    </row>
    <row r="93" spans="2:30" s="66" customFormat="1" ht="15" customHeight="1" x14ac:dyDescent="0.25">
      <c r="B93" s="64"/>
      <c r="C93" s="64"/>
      <c r="D93" s="2723"/>
      <c r="E93" s="2723"/>
      <c r="F93" s="2723"/>
      <c r="G93" s="2723"/>
      <c r="H93" s="2723"/>
      <c r="I93" s="2723"/>
      <c r="J93" s="2723"/>
      <c r="K93" s="2723"/>
      <c r="L93" s="2723"/>
      <c r="M93" s="2723"/>
      <c r="N93" s="2723"/>
      <c r="O93" s="2723"/>
      <c r="P93" s="2723"/>
      <c r="Q93" s="2723"/>
      <c r="R93" s="2723"/>
      <c r="S93" s="2723"/>
      <c r="T93" s="2723"/>
      <c r="U93" s="2723"/>
      <c r="V93" s="2723"/>
      <c r="W93" s="2723"/>
      <c r="X93" s="2723"/>
      <c r="Y93" s="2723"/>
      <c r="Z93" s="2723"/>
      <c r="AA93" s="2723"/>
      <c r="AB93" s="2723"/>
      <c r="AC93" s="2723"/>
      <c r="AD93" s="2723"/>
    </row>
    <row r="94" spans="2:30" s="66" customFormat="1" ht="15" customHeight="1" x14ac:dyDescent="0.25">
      <c r="B94" s="64"/>
      <c r="C94" s="64"/>
      <c r="D94" s="2723"/>
      <c r="E94" s="2723"/>
      <c r="F94" s="2723"/>
      <c r="G94" s="2723"/>
      <c r="H94" s="2723"/>
      <c r="I94" s="2723"/>
      <c r="J94" s="2723"/>
      <c r="K94" s="2723"/>
      <c r="L94" s="2723"/>
      <c r="M94" s="2723"/>
      <c r="N94" s="2723"/>
      <c r="O94" s="2723"/>
      <c r="P94" s="2723"/>
      <c r="Q94" s="2723"/>
      <c r="R94" s="2723"/>
      <c r="S94" s="2723"/>
      <c r="T94" s="2723"/>
      <c r="U94" s="2723"/>
      <c r="V94" s="2723"/>
      <c r="W94" s="2723"/>
      <c r="X94" s="2723"/>
      <c r="Y94" s="2723"/>
      <c r="Z94" s="2723"/>
      <c r="AA94" s="2723"/>
      <c r="AB94" s="2723"/>
      <c r="AC94" s="2723"/>
      <c r="AD94" s="2723"/>
    </row>
    <row r="95" spans="2:30" s="66" customFormat="1" ht="15" customHeight="1" x14ac:dyDescent="0.25">
      <c r="B95" s="64"/>
      <c r="C95" s="64" t="s">
        <v>1021</v>
      </c>
      <c r="D95" s="2723" t="s">
        <v>1152</v>
      </c>
      <c r="E95" s="2723"/>
      <c r="F95" s="2723"/>
      <c r="G95" s="2723"/>
      <c r="H95" s="2723"/>
      <c r="I95" s="2723"/>
      <c r="J95" s="2723"/>
      <c r="K95" s="2723"/>
      <c r="L95" s="2723"/>
      <c r="M95" s="2723"/>
      <c r="N95" s="2723"/>
      <c r="O95" s="2723"/>
      <c r="P95" s="2723"/>
      <c r="Q95" s="2723"/>
      <c r="R95" s="2723"/>
      <c r="S95" s="2723"/>
      <c r="T95" s="2723"/>
      <c r="U95" s="2723"/>
      <c r="V95" s="2723"/>
      <c r="W95" s="2723"/>
      <c r="X95" s="2723"/>
      <c r="Y95" s="2723"/>
      <c r="Z95" s="2723"/>
      <c r="AA95" s="2723"/>
      <c r="AB95" s="2723"/>
      <c r="AC95" s="2723"/>
      <c r="AD95" s="2723"/>
    </row>
    <row r="96" spans="2:30" s="66" customFormat="1" ht="15" customHeight="1" x14ac:dyDescent="0.25">
      <c r="B96" s="64"/>
      <c r="C96" s="64"/>
      <c r="D96" s="2723"/>
      <c r="E96" s="2723"/>
      <c r="F96" s="2723"/>
      <c r="G96" s="2723"/>
      <c r="H96" s="2723"/>
      <c r="I96" s="2723"/>
      <c r="J96" s="2723"/>
      <c r="K96" s="2723"/>
      <c r="L96" s="2723"/>
      <c r="M96" s="2723"/>
      <c r="N96" s="2723"/>
      <c r="O96" s="2723"/>
      <c r="P96" s="2723"/>
      <c r="Q96" s="2723"/>
      <c r="R96" s="2723"/>
      <c r="S96" s="2723"/>
      <c r="T96" s="2723"/>
      <c r="U96" s="2723"/>
      <c r="V96" s="2723"/>
      <c r="W96" s="2723"/>
      <c r="X96" s="2723"/>
      <c r="Y96" s="2723"/>
      <c r="Z96" s="2723"/>
      <c r="AA96" s="2723"/>
      <c r="AB96" s="2723"/>
      <c r="AC96" s="2723"/>
      <c r="AD96" s="2723"/>
    </row>
    <row r="97" spans="2:30" s="66" customFormat="1" ht="15" customHeight="1" x14ac:dyDescent="0.25">
      <c r="B97" s="64"/>
      <c r="C97" s="64"/>
      <c r="D97" s="2723"/>
      <c r="E97" s="2723"/>
      <c r="F97" s="2723"/>
      <c r="G97" s="2723"/>
      <c r="H97" s="2723"/>
      <c r="I97" s="2723"/>
      <c r="J97" s="2723"/>
      <c r="K97" s="2723"/>
      <c r="L97" s="2723"/>
      <c r="M97" s="2723"/>
      <c r="N97" s="2723"/>
      <c r="O97" s="2723"/>
      <c r="P97" s="2723"/>
      <c r="Q97" s="2723"/>
      <c r="R97" s="2723"/>
      <c r="S97" s="2723"/>
      <c r="T97" s="2723"/>
      <c r="U97" s="2723"/>
      <c r="V97" s="2723"/>
      <c r="W97" s="2723"/>
      <c r="X97" s="2723"/>
      <c r="Y97" s="2723"/>
      <c r="Z97" s="2723"/>
      <c r="AA97" s="2723"/>
      <c r="AB97" s="2723"/>
      <c r="AC97" s="2723"/>
      <c r="AD97" s="2723"/>
    </row>
    <row r="98" spans="2:30" s="66" customFormat="1" ht="15" customHeight="1" x14ac:dyDescent="0.25">
      <c r="B98" s="45" t="s">
        <v>1040</v>
      </c>
      <c r="C98" s="2723" t="s">
        <v>1474</v>
      </c>
      <c r="D98" s="2723"/>
      <c r="E98" s="2723"/>
      <c r="F98" s="2723"/>
      <c r="G98" s="2723"/>
      <c r="H98" s="2723"/>
      <c r="I98" s="2723"/>
      <c r="J98" s="2723"/>
      <c r="K98" s="2723"/>
      <c r="L98" s="2723"/>
      <c r="M98" s="2723"/>
      <c r="N98" s="2723"/>
      <c r="O98" s="2723"/>
      <c r="P98" s="2723"/>
      <c r="Q98" s="2723"/>
      <c r="R98" s="2723"/>
      <c r="S98" s="2723"/>
      <c r="T98" s="2723"/>
      <c r="U98" s="2723"/>
      <c r="V98" s="2723"/>
      <c r="W98" s="2723"/>
      <c r="X98" s="2723"/>
      <c r="Y98" s="2723"/>
      <c r="Z98" s="2723"/>
      <c r="AA98" s="2723"/>
      <c r="AB98" s="2723"/>
      <c r="AC98" s="2723"/>
      <c r="AD98" s="2723"/>
    </row>
    <row r="99" spans="2:30" s="66" customFormat="1" ht="15" customHeight="1" x14ac:dyDescent="0.25">
      <c r="B99" s="64"/>
      <c r="C99" s="2723"/>
      <c r="D99" s="2723"/>
      <c r="E99" s="2723"/>
      <c r="F99" s="2723"/>
      <c r="G99" s="2723"/>
      <c r="H99" s="2723"/>
      <c r="I99" s="2723"/>
      <c r="J99" s="2723"/>
      <c r="K99" s="2723"/>
      <c r="L99" s="2723"/>
      <c r="M99" s="2723"/>
      <c r="N99" s="2723"/>
      <c r="O99" s="2723"/>
      <c r="P99" s="2723"/>
      <c r="Q99" s="2723"/>
      <c r="R99" s="2723"/>
      <c r="S99" s="2723"/>
      <c r="T99" s="2723"/>
      <c r="U99" s="2723"/>
      <c r="V99" s="2723"/>
      <c r="W99" s="2723"/>
      <c r="X99" s="2723"/>
      <c r="Y99" s="2723"/>
      <c r="Z99" s="2723"/>
      <c r="AA99" s="2723"/>
      <c r="AB99" s="2723"/>
      <c r="AC99" s="2723"/>
      <c r="AD99" s="2723"/>
    </row>
    <row r="100" spans="2:30" s="66" customFormat="1" ht="15" customHeight="1" x14ac:dyDescent="0.25">
      <c r="B100" s="64"/>
      <c r="C100" s="2723"/>
      <c r="D100" s="2723"/>
      <c r="E100" s="2723"/>
      <c r="F100" s="2723"/>
      <c r="G100" s="2723"/>
      <c r="H100" s="2723"/>
      <c r="I100" s="2723"/>
      <c r="J100" s="2723"/>
      <c r="K100" s="2723"/>
      <c r="L100" s="2723"/>
      <c r="M100" s="2723"/>
      <c r="N100" s="2723"/>
      <c r="O100" s="2723"/>
      <c r="P100" s="2723"/>
      <c r="Q100" s="2723"/>
      <c r="R100" s="2723"/>
      <c r="S100" s="2723"/>
      <c r="T100" s="2723"/>
      <c r="U100" s="2723"/>
      <c r="V100" s="2723"/>
      <c r="W100" s="2723"/>
      <c r="X100" s="2723"/>
      <c r="Y100" s="2723"/>
      <c r="Z100" s="2723"/>
      <c r="AA100" s="2723"/>
      <c r="AB100" s="2723"/>
      <c r="AC100" s="2723"/>
      <c r="AD100" s="2723"/>
    </row>
    <row r="101" spans="2:30" s="66" customFormat="1" ht="15" customHeight="1" x14ac:dyDescent="0.25">
      <c r="B101" s="45" t="s">
        <v>1041</v>
      </c>
      <c r="C101" s="2723" t="s">
        <v>1153</v>
      </c>
      <c r="D101" s="2723"/>
      <c r="E101" s="2723"/>
      <c r="F101" s="2723"/>
      <c r="G101" s="2723"/>
      <c r="H101" s="2723"/>
      <c r="I101" s="2723"/>
      <c r="J101" s="2723"/>
      <c r="K101" s="2723"/>
      <c r="L101" s="2723"/>
      <c r="M101" s="2723"/>
      <c r="N101" s="2723"/>
      <c r="O101" s="2723"/>
      <c r="P101" s="2723"/>
      <c r="Q101" s="2723"/>
      <c r="R101" s="2723"/>
      <c r="S101" s="2723"/>
      <c r="T101" s="2723"/>
      <c r="U101" s="2723"/>
      <c r="V101" s="2723"/>
      <c r="W101" s="2723"/>
      <c r="X101" s="2723"/>
      <c r="Y101" s="2723"/>
      <c r="Z101" s="2723"/>
      <c r="AA101" s="2723"/>
      <c r="AB101" s="2723"/>
      <c r="AC101" s="2723"/>
      <c r="AD101" s="2723"/>
    </row>
    <row r="102" spans="2:30" s="66" customFormat="1" ht="15" customHeight="1" x14ac:dyDescent="0.25">
      <c r="B102" s="64"/>
      <c r="C102" s="2723"/>
      <c r="D102" s="2723"/>
      <c r="E102" s="2723"/>
      <c r="F102" s="2723"/>
      <c r="G102" s="2723"/>
      <c r="H102" s="2723"/>
      <c r="I102" s="2723"/>
      <c r="J102" s="2723"/>
      <c r="K102" s="2723"/>
      <c r="L102" s="2723"/>
      <c r="M102" s="2723"/>
      <c r="N102" s="2723"/>
      <c r="O102" s="2723"/>
      <c r="P102" s="2723"/>
      <c r="Q102" s="2723"/>
      <c r="R102" s="2723"/>
      <c r="S102" s="2723"/>
      <c r="T102" s="2723"/>
      <c r="U102" s="2723"/>
      <c r="V102" s="2723"/>
      <c r="W102" s="2723"/>
      <c r="X102" s="2723"/>
      <c r="Y102" s="2723"/>
      <c r="Z102" s="2723"/>
      <c r="AA102" s="2723"/>
      <c r="AB102" s="2723"/>
      <c r="AC102" s="2723"/>
      <c r="AD102" s="2723"/>
    </row>
    <row r="103" spans="2:30" s="66" customFormat="1" ht="15" customHeight="1" x14ac:dyDescent="0.25">
      <c r="B103" s="45" t="s">
        <v>1042</v>
      </c>
      <c r="C103" s="2723" t="s">
        <v>1154</v>
      </c>
      <c r="D103" s="2723"/>
      <c r="E103" s="2723"/>
      <c r="F103" s="2723"/>
      <c r="G103" s="2723"/>
      <c r="H103" s="2723"/>
      <c r="I103" s="2723"/>
      <c r="J103" s="2723"/>
      <c r="K103" s="2723"/>
      <c r="L103" s="2723"/>
      <c r="M103" s="2723"/>
      <c r="N103" s="2723"/>
      <c r="O103" s="2723"/>
      <c r="P103" s="2723"/>
      <c r="Q103" s="2723"/>
      <c r="R103" s="2723"/>
      <c r="S103" s="2723"/>
      <c r="T103" s="2723"/>
      <c r="U103" s="2723"/>
      <c r="V103" s="2723"/>
      <c r="W103" s="2723"/>
      <c r="X103" s="2723"/>
      <c r="Y103" s="2723"/>
      <c r="Z103" s="2723"/>
      <c r="AA103" s="2723"/>
      <c r="AB103" s="2723"/>
      <c r="AC103" s="2723"/>
      <c r="AD103" s="2723"/>
    </row>
    <row r="104" spans="2:30" s="66" customFormat="1" ht="15" customHeight="1" x14ac:dyDescent="0.25">
      <c r="B104" s="64"/>
      <c r="C104" s="2723"/>
      <c r="D104" s="2723"/>
      <c r="E104" s="2723"/>
      <c r="F104" s="2723"/>
      <c r="G104" s="2723"/>
      <c r="H104" s="2723"/>
      <c r="I104" s="2723"/>
      <c r="J104" s="2723"/>
      <c r="K104" s="2723"/>
      <c r="L104" s="2723"/>
      <c r="M104" s="2723"/>
      <c r="N104" s="2723"/>
      <c r="O104" s="2723"/>
      <c r="P104" s="2723"/>
      <c r="Q104" s="2723"/>
      <c r="R104" s="2723"/>
      <c r="S104" s="2723"/>
      <c r="T104" s="2723"/>
      <c r="U104" s="2723"/>
      <c r="V104" s="2723"/>
      <c r="W104" s="2723"/>
      <c r="X104" s="2723"/>
      <c r="Y104" s="2723"/>
      <c r="Z104" s="2723"/>
      <c r="AA104" s="2723"/>
      <c r="AB104" s="2723"/>
      <c r="AC104" s="2723"/>
      <c r="AD104" s="2723"/>
    </row>
    <row r="105" spans="2:30" s="66" customFormat="1" ht="15" customHeight="1" x14ac:dyDescent="0.25">
      <c r="B105" s="45" t="s">
        <v>1054</v>
      </c>
      <c r="C105" s="2723" t="s">
        <v>1475</v>
      </c>
      <c r="D105" s="2723"/>
      <c r="E105" s="2723"/>
      <c r="F105" s="2723"/>
      <c r="G105" s="2723"/>
      <c r="H105" s="2723"/>
      <c r="I105" s="2723"/>
      <c r="J105" s="2723"/>
      <c r="K105" s="2723"/>
      <c r="L105" s="2723"/>
      <c r="M105" s="2723"/>
      <c r="N105" s="2723"/>
      <c r="O105" s="2723"/>
      <c r="P105" s="2723"/>
      <c r="Q105" s="2723"/>
      <c r="R105" s="2723"/>
      <c r="S105" s="2723"/>
      <c r="T105" s="2723"/>
      <c r="U105" s="2723"/>
      <c r="V105" s="2723"/>
      <c r="W105" s="2723"/>
      <c r="X105" s="2723"/>
      <c r="Y105" s="2723"/>
      <c r="Z105" s="2723"/>
      <c r="AA105" s="2723"/>
      <c r="AB105" s="2723"/>
      <c r="AC105" s="2723"/>
      <c r="AD105" s="2723"/>
    </row>
    <row r="106" spans="2:30" s="66" customFormat="1" ht="15" customHeight="1" x14ac:dyDescent="0.25">
      <c r="B106" s="64"/>
      <c r="C106" s="2723"/>
      <c r="D106" s="2723"/>
      <c r="E106" s="2723"/>
      <c r="F106" s="2723"/>
      <c r="G106" s="2723"/>
      <c r="H106" s="2723"/>
      <c r="I106" s="2723"/>
      <c r="J106" s="2723"/>
      <c r="K106" s="2723"/>
      <c r="L106" s="2723"/>
      <c r="M106" s="2723"/>
      <c r="N106" s="2723"/>
      <c r="O106" s="2723"/>
      <c r="P106" s="2723"/>
      <c r="Q106" s="2723"/>
      <c r="R106" s="2723"/>
      <c r="S106" s="2723"/>
      <c r="T106" s="2723"/>
      <c r="U106" s="2723"/>
      <c r="V106" s="2723"/>
      <c r="W106" s="2723"/>
      <c r="X106" s="2723"/>
      <c r="Y106" s="2723"/>
      <c r="Z106" s="2723"/>
      <c r="AA106" s="2723"/>
      <c r="AB106" s="2723"/>
      <c r="AC106" s="2723"/>
      <c r="AD106" s="2723"/>
    </row>
    <row r="107" spans="2:30" s="66" customFormat="1" ht="15" customHeight="1" x14ac:dyDescent="0.25">
      <c r="B107" s="64"/>
      <c r="C107" s="2723"/>
      <c r="D107" s="2723"/>
      <c r="E107" s="2723"/>
      <c r="F107" s="2723"/>
      <c r="G107" s="2723"/>
      <c r="H107" s="2723"/>
      <c r="I107" s="2723"/>
      <c r="J107" s="2723"/>
      <c r="K107" s="2723"/>
      <c r="L107" s="2723"/>
      <c r="M107" s="2723"/>
      <c r="N107" s="2723"/>
      <c r="O107" s="2723"/>
      <c r="P107" s="2723"/>
      <c r="Q107" s="2723"/>
      <c r="R107" s="2723"/>
      <c r="S107" s="2723"/>
      <c r="T107" s="2723"/>
      <c r="U107" s="2723"/>
      <c r="V107" s="2723"/>
      <c r="W107" s="2723"/>
      <c r="X107" s="2723"/>
      <c r="Y107" s="2723"/>
      <c r="Z107" s="2723"/>
      <c r="AA107" s="2723"/>
      <c r="AB107" s="2723"/>
      <c r="AC107" s="2723"/>
      <c r="AD107" s="2723"/>
    </row>
    <row r="108" spans="2:30" s="66" customFormat="1" ht="15" customHeight="1" x14ac:dyDescent="0.25">
      <c r="B108" s="64"/>
      <c r="C108" s="2723"/>
      <c r="D108" s="2723"/>
      <c r="E108" s="2723"/>
      <c r="F108" s="2723"/>
      <c r="G108" s="2723"/>
      <c r="H108" s="2723"/>
      <c r="I108" s="2723"/>
      <c r="J108" s="2723"/>
      <c r="K108" s="2723"/>
      <c r="L108" s="2723"/>
      <c r="M108" s="2723"/>
      <c r="N108" s="2723"/>
      <c r="O108" s="2723"/>
      <c r="P108" s="2723"/>
      <c r="Q108" s="2723"/>
      <c r="R108" s="2723"/>
      <c r="S108" s="2723"/>
      <c r="T108" s="2723"/>
      <c r="U108" s="2723"/>
      <c r="V108" s="2723"/>
      <c r="W108" s="2723"/>
      <c r="X108" s="2723"/>
      <c r="Y108" s="2723"/>
      <c r="Z108" s="2723"/>
      <c r="AA108" s="2723"/>
      <c r="AB108" s="2723"/>
      <c r="AC108" s="2723"/>
      <c r="AD108" s="2723"/>
    </row>
    <row r="109" spans="2:30" s="66" customFormat="1" ht="15" customHeight="1" x14ac:dyDescent="0.25">
      <c r="B109" s="64"/>
      <c r="C109" s="2723"/>
      <c r="D109" s="2723"/>
      <c r="E109" s="2723"/>
      <c r="F109" s="2723"/>
      <c r="G109" s="2723"/>
      <c r="H109" s="2723"/>
      <c r="I109" s="2723"/>
      <c r="J109" s="2723"/>
      <c r="K109" s="2723"/>
      <c r="L109" s="2723"/>
      <c r="M109" s="2723"/>
      <c r="N109" s="2723"/>
      <c r="O109" s="2723"/>
      <c r="P109" s="2723"/>
      <c r="Q109" s="2723"/>
      <c r="R109" s="2723"/>
      <c r="S109" s="2723"/>
      <c r="T109" s="2723"/>
      <c r="U109" s="2723"/>
      <c r="V109" s="2723"/>
      <c r="W109" s="2723"/>
      <c r="X109" s="2723"/>
      <c r="Y109" s="2723"/>
      <c r="Z109" s="2723"/>
      <c r="AA109" s="2723"/>
      <c r="AB109" s="2723"/>
      <c r="AC109" s="2723"/>
      <c r="AD109" s="2723"/>
    </row>
    <row r="110" spans="2:30" s="66" customFormat="1" ht="15" customHeight="1" x14ac:dyDescent="0.25">
      <c r="B110" s="45" t="s">
        <v>1056</v>
      </c>
      <c r="C110" s="2723" t="s">
        <v>1155</v>
      </c>
      <c r="D110" s="2723"/>
      <c r="E110" s="2723"/>
      <c r="F110" s="2723"/>
      <c r="G110" s="2723"/>
      <c r="H110" s="2723"/>
      <c r="I110" s="2723"/>
      <c r="J110" s="2723"/>
      <c r="K110" s="2723"/>
      <c r="L110" s="2723"/>
      <c r="M110" s="2723"/>
      <c r="N110" s="2723"/>
      <c r="O110" s="2723"/>
      <c r="P110" s="2723"/>
      <c r="Q110" s="2723"/>
      <c r="R110" s="2723"/>
      <c r="S110" s="2723"/>
      <c r="T110" s="2723"/>
      <c r="U110" s="2723"/>
      <c r="V110" s="2723"/>
      <c r="W110" s="2723"/>
      <c r="X110" s="2723"/>
      <c r="Y110" s="2723"/>
      <c r="Z110" s="2723"/>
      <c r="AA110" s="2723"/>
      <c r="AB110" s="2723"/>
      <c r="AC110" s="2723"/>
      <c r="AD110" s="2723"/>
    </row>
    <row r="111" spans="2:30" s="66" customFormat="1" ht="15" customHeight="1" x14ac:dyDescent="0.25">
      <c r="B111" s="64"/>
      <c r="C111" s="2723"/>
      <c r="D111" s="2723"/>
      <c r="E111" s="2723"/>
      <c r="F111" s="2723"/>
      <c r="G111" s="2723"/>
      <c r="H111" s="2723"/>
      <c r="I111" s="2723"/>
      <c r="J111" s="2723"/>
      <c r="K111" s="2723"/>
      <c r="L111" s="2723"/>
      <c r="M111" s="2723"/>
      <c r="N111" s="2723"/>
      <c r="O111" s="2723"/>
      <c r="P111" s="2723"/>
      <c r="Q111" s="2723"/>
      <c r="R111" s="2723"/>
      <c r="S111" s="2723"/>
      <c r="T111" s="2723"/>
      <c r="U111" s="2723"/>
      <c r="V111" s="2723"/>
      <c r="W111" s="2723"/>
      <c r="X111" s="2723"/>
      <c r="Y111" s="2723"/>
      <c r="Z111" s="2723"/>
      <c r="AA111" s="2723"/>
      <c r="AB111" s="2723"/>
      <c r="AC111" s="2723"/>
      <c r="AD111" s="2723"/>
    </row>
    <row r="112" spans="2:30" s="66" customFormat="1" ht="15" customHeight="1" x14ac:dyDescent="0.25">
      <c r="B112" s="45" t="s">
        <v>1058</v>
      </c>
      <c r="C112" s="2723" t="s">
        <v>1156</v>
      </c>
      <c r="D112" s="2723"/>
      <c r="E112" s="2723"/>
      <c r="F112" s="2723"/>
      <c r="G112" s="2723"/>
      <c r="H112" s="2723"/>
      <c r="I112" s="2723"/>
      <c r="J112" s="2723"/>
      <c r="K112" s="2723"/>
      <c r="L112" s="2723"/>
      <c r="M112" s="2723"/>
      <c r="N112" s="2723"/>
      <c r="O112" s="2723"/>
      <c r="P112" s="2723"/>
      <c r="Q112" s="2723"/>
      <c r="R112" s="2723"/>
      <c r="S112" s="2723"/>
      <c r="T112" s="2723"/>
      <c r="U112" s="2723"/>
      <c r="V112" s="2723"/>
      <c r="W112" s="2723"/>
      <c r="X112" s="2723"/>
      <c r="Y112" s="2723"/>
      <c r="Z112" s="2723"/>
      <c r="AA112" s="2723"/>
      <c r="AB112" s="2723"/>
      <c r="AC112" s="2723"/>
      <c r="AD112" s="2723"/>
    </row>
    <row r="113" spans="2:30" s="66" customFormat="1" ht="15" customHeight="1" x14ac:dyDescent="0.25">
      <c r="B113" s="64"/>
      <c r="C113" s="2723"/>
      <c r="D113" s="2723"/>
      <c r="E113" s="2723"/>
      <c r="F113" s="2723"/>
      <c r="G113" s="2723"/>
      <c r="H113" s="2723"/>
      <c r="I113" s="2723"/>
      <c r="J113" s="2723"/>
      <c r="K113" s="2723"/>
      <c r="L113" s="2723"/>
      <c r="M113" s="2723"/>
      <c r="N113" s="2723"/>
      <c r="O113" s="2723"/>
      <c r="P113" s="2723"/>
      <c r="Q113" s="2723"/>
      <c r="R113" s="2723"/>
      <c r="S113" s="2723"/>
      <c r="T113" s="2723"/>
      <c r="U113" s="2723"/>
      <c r="V113" s="2723"/>
      <c r="W113" s="2723"/>
      <c r="X113" s="2723"/>
      <c r="Y113" s="2723"/>
      <c r="Z113" s="2723"/>
      <c r="AA113" s="2723"/>
      <c r="AB113" s="2723"/>
      <c r="AC113" s="2723"/>
      <c r="AD113" s="2723"/>
    </row>
    <row r="114" spans="2:30" s="66" customFormat="1" ht="15" customHeight="1" x14ac:dyDescent="0.25">
      <c r="B114" s="64"/>
      <c r="C114" s="2723"/>
      <c r="D114" s="2723"/>
      <c r="E114" s="2723"/>
      <c r="F114" s="2723"/>
      <c r="G114" s="2723"/>
      <c r="H114" s="2723"/>
      <c r="I114" s="2723"/>
      <c r="J114" s="2723"/>
      <c r="K114" s="2723"/>
      <c r="L114" s="2723"/>
      <c r="M114" s="2723"/>
      <c r="N114" s="2723"/>
      <c r="O114" s="2723"/>
      <c r="P114" s="2723"/>
      <c r="Q114" s="2723"/>
      <c r="R114" s="2723"/>
      <c r="S114" s="2723"/>
      <c r="T114" s="2723"/>
      <c r="U114" s="2723"/>
      <c r="V114" s="2723"/>
      <c r="W114" s="2723"/>
      <c r="X114" s="2723"/>
      <c r="Y114" s="2723"/>
      <c r="Z114" s="2723"/>
      <c r="AA114" s="2723"/>
      <c r="AB114" s="2723"/>
      <c r="AC114" s="2723"/>
      <c r="AD114" s="2723"/>
    </row>
    <row r="115" spans="2:30" s="66" customFormat="1" ht="15" customHeight="1" x14ac:dyDescent="0.25">
      <c r="B115" s="64"/>
      <c r="C115" s="2723"/>
      <c r="D115" s="2723"/>
      <c r="E115" s="2723"/>
      <c r="F115" s="2723"/>
      <c r="G115" s="2723"/>
      <c r="H115" s="2723"/>
      <c r="I115" s="2723"/>
      <c r="J115" s="2723"/>
      <c r="K115" s="2723"/>
      <c r="L115" s="2723"/>
      <c r="M115" s="2723"/>
      <c r="N115" s="2723"/>
      <c r="O115" s="2723"/>
      <c r="P115" s="2723"/>
      <c r="Q115" s="2723"/>
      <c r="R115" s="2723"/>
      <c r="S115" s="2723"/>
      <c r="T115" s="2723"/>
      <c r="U115" s="2723"/>
      <c r="V115" s="2723"/>
      <c r="W115" s="2723"/>
      <c r="X115" s="2723"/>
      <c r="Y115" s="2723"/>
      <c r="Z115" s="2723"/>
      <c r="AA115" s="2723"/>
      <c r="AB115" s="2723"/>
      <c r="AC115" s="2723"/>
      <c r="AD115" s="2723"/>
    </row>
    <row r="116" spans="2:30" s="66" customFormat="1" ht="15" customHeight="1" x14ac:dyDescent="0.25">
      <c r="B116" s="45" t="s">
        <v>1060</v>
      </c>
      <c r="C116" s="2723" t="s">
        <v>1157</v>
      </c>
      <c r="D116" s="2723"/>
      <c r="E116" s="2723"/>
      <c r="F116" s="2723"/>
      <c r="G116" s="2723"/>
      <c r="H116" s="2723"/>
      <c r="I116" s="2723"/>
      <c r="J116" s="2723"/>
      <c r="K116" s="2723"/>
      <c r="L116" s="2723"/>
      <c r="M116" s="2723"/>
      <c r="N116" s="2723"/>
      <c r="O116" s="2723"/>
      <c r="P116" s="2723"/>
      <c r="Q116" s="2723"/>
      <c r="R116" s="2723"/>
      <c r="S116" s="2723"/>
      <c r="T116" s="2723"/>
      <c r="U116" s="2723"/>
      <c r="V116" s="2723"/>
      <c r="W116" s="2723"/>
      <c r="X116" s="2723"/>
      <c r="Y116" s="2723"/>
      <c r="Z116" s="2723"/>
      <c r="AA116" s="2723"/>
      <c r="AB116" s="2723"/>
      <c r="AC116" s="2723"/>
      <c r="AD116" s="2723"/>
    </row>
    <row r="117" spans="2:30" s="66" customFormat="1" ht="15" customHeight="1" x14ac:dyDescent="0.25">
      <c r="B117" s="64"/>
      <c r="C117" s="2723"/>
      <c r="D117" s="2723"/>
      <c r="E117" s="2723"/>
      <c r="F117" s="2723"/>
      <c r="G117" s="2723"/>
      <c r="H117" s="2723"/>
      <c r="I117" s="2723"/>
      <c r="J117" s="2723"/>
      <c r="K117" s="2723"/>
      <c r="L117" s="2723"/>
      <c r="M117" s="2723"/>
      <c r="N117" s="2723"/>
      <c r="O117" s="2723"/>
      <c r="P117" s="2723"/>
      <c r="Q117" s="2723"/>
      <c r="R117" s="2723"/>
      <c r="S117" s="2723"/>
      <c r="T117" s="2723"/>
      <c r="U117" s="2723"/>
      <c r="V117" s="2723"/>
      <c r="W117" s="2723"/>
      <c r="X117" s="2723"/>
      <c r="Y117" s="2723"/>
      <c r="Z117" s="2723"/>
      <c r="AA117" s="2723"/>
      <c r="AB117" s="2723"/>
      <c r="AC117" s="2723"/>
      <c r="AD117" s="2723"/>
    </row>
    <row r="118" spans="2:30" s="66" customFormat="1" ht="15" customHeight="1" x14ac:dyDescent="0.25">
      <c r="B118" s="45" t="s">
        <v>1062</v>
      </c>
      <c r="C118" s="2723" t="s">
        <v>1158</v>
      </c>
      <c r="D118" s="2723"/>
      <c r="E118" s="2723"/>
      <c r="F118" s="2723"/>
      <c r="G118" s="2723"/>
      <c r="H118" s="2723"/>
      <c r="I118" s="2723"/>
      <c r="J118" s="2723"/>
      <c r="K118" s="2723"/>
      <c r="L118" s="2723"/>
      <c r="M118" s="2723"/>
      <c r="N118" s="2723"/>
      <c r="O118" s="2723"/>
      <c r="P118" s="2723"/>
      <c r="Q118" s="2723"/>
      <c r="R118" s="2723"/>
      <c r="S118" s="2723"/>
      <c r="T118" s="2723"/>
      <c r="U118" s="2723"/>
      <c r="V118" s="2723"/>
      <c r="W118" s="2723"/>
      <c r="X118" s="2723"/>
      <c r="Y118" s="2723"/>
      <c r="Z118" s="2723"/>
      <c r="AA118" s="2723"/>
      <c r="AB118" s="2723"/>
      <c r="AC118" s="2723"/>
      <c r="AD118" s="2723"/>
    </row>
    <row r="119" spans="2:30" s="66" customFormat="1" ht="15" customHeight="1" x14ac:dyDescent="0.25">
      <c r="B119" s="64"/>
      <c r="C119" s="2723"/>
      <c r="D119" s="2723"/>
      <c r="E119" s="2723"/>
      <c r="F119" s="2723"/>
      <c r="G119" s="2723"/>
      <c r="H119" s="2723"/>
      <c r="I119" s="2723"/>
      <c r="J119" s="2723"/>
      <c r="K119" s="2723"/>
      <c r="L119" s="2723"/>
      <c r="M119" s="2723"/>
      <c r="N119" s="2723"/>
      <c r="O119" s="2723"/>
      <c r="P119" s="2723"/>
      <c r="Q119" s="2723"/>
      <c r="R119" s="2723"/>
      <c r="S119" s="2723"/>
      <c r="T119" s="2723"/>
      <c r="U119" s="2723"/>
      <c r="V119" s="2723"/>
      <c r="W119" s="2723"/>
      <c r="X119" s="2723"/>
      <c r="Y119" s="2723"/>
      <c r="Z119" s="2723"/>
      <c r="AA119" s="2723"/>
      <c r="AB119" s="2723"/>
      <c r="AC119" s="2723"/>
      <c r="AD119" s="2723"/>
    </row>
    <row r="120" spans="2:30" s="66" customFormat="1" ht="15" customHeight="1" x14ac:dyDescent="0.25">
      <c r="B120" s="64"/>
      <c r="C120" s="2723"/>
      <c r="D120" s="2723"/>
      <c r="E120" s="2723"/>
      <c r="F120" s="2723"/>
      <c r="G120" s="2723"/>
      <c r="H120" s="2723"/>
      <c r="I120" s="2723"/>
      <c r="J120" s="2723"/>
      <c r="K120" s="2723"/>
      <c r="L120" s="2723"/>
      <c r="M120" s="2723"/>
      <c r="N120" s="2723"/>
      <c r="O120" s="2723"/>
      <c r="P120" s="2723"/>
      <c r="Q120" s="2723"/>
      <c r="R120" s="2723"/>
      <c r="S120" s="2723"/>
      <c r="T120" s="2723"/>
      <c r="U120" s="2723"/>
      <c r="V120" s="2723"/>
      <c r="W120" s="2723"/>
      <c r="X120" s="2723"/>
      <c r="Y120" s="2723"/>
      <c r="Z120" s="2723"/>
      <c r="AA120" s="2723"/>
      <c r="AB120" s="2723"/>
      <c r="AC120" s="2723"/>
      <c r="AD120" s="2723"/>
    </row>
    <row r="121" spans="2:30" s="66" customFormat="1" ht="15" customHeight="1" x14ac:dyDescent="0.25">
      <c r="B121" s="45" t="s">
        <v>1064</v>
      </c>
      <c r="C121" s="2723" t="s">
        <v>1159</v>
      </c>
      <c r="D121" s="2723"/>
      <c r="E121" s="2723"/>
      <c r="F121" s="2723"/>
      <c r="G121" s="2723"/>
      <c r="H121" s="2723"/>
      <c r="I121" s="2723"/>
      <c r="J121" s="2723"/>
      <c r="K121" s="2723"/>
      <c r="L121" s="2723"/>
      <c r="M121" s="2723"/>
      <c r="N121" s="2723"/>
      <c r="O121" s="2723"/>
      <c r="P121" s="2723"/>
      <c r="Q121" s="2723"/>
      <c r="R121" s="2723"/>
      <c r="S121" s="2723"/>
      <c r="T121" s="2723"/>
      <c r="U121" s="2723"/>
      <c r="V121" s="2723"/>
      <c r="W121" s="2723"/>
      <c r="X121" s="2723"/>
      <c r="Y121" s="2723"/>
      <c r="Z121" s="2723"/>
      <c r="AA121" s="2723"/>
      <c r="AB121" s="2723"/>
      <c r="AC121" s="2723"/>
      <c r="AD121" s="2723"/>
    </row>
    <row r="122" spans="2:30" s="66" customFormat="1" ht="15" customHeight="1" x14ac:dyDescent="0.25">
      <c r="B122" s="64"/>
      <c r="C122" s="2723"/>
      <c r="D122" s="2723"/>
      <c r="E122" s="2723"/>
      <c r="F122" s="2723"/>
      <c r="G122" s="2723"/>
      <c r="H122" s="2723"/>
      <c r="I122" s="2723"/>
      <c r="J122" s="2723"/>
      <c r="K122" s="2723"/>
      <c r="L122" s="2723"/>
      <c r="M122" s="2723"/>
      <c r="N122" s="2723"/>
      <c r="O122" s="2723"/>
      <c r="P122" s="2723"/>
      <c r="Q122" s="2723"/>
      <c r="R122" s="2723"/>
      <c r="S122" s="2723"/>
      <c r="T122" s="2723"/>
      <c r="U122" s="2723"/>
      <c r="V122" s="2723"/>
      <c r="W122" s="2723"/>
      <c r="X122" s="2723"/>
      <c r="Y122" s="2723"/>
      <c r="Z122" s="2723"/>
      <c r="AA122" s="2723"/>
      <c r="AB122" s="2723"/>
      <c r="AC122" s="2723"/>
      <c r="AD122" s="2723"/>
    </row>
    <row r="123" spans="2:30" s="66" customFormat="1" ht="15" customHeight="1" x14ac:dyDescent="0.25">
      <c r="B123" s="64"/>
      <c r="C123" s="64" t="s">
        <v>1016</v>
      </c>
      <c r="D123" s="2723" t="s">
        <v>1160</v>
      </c>
      <c r="E123" s="2723"/>
      <c r="F123" s="2723"/>
      <c r="G123" s="2723"/>
      <c r="H123" s="2723"/>
      <c r="I123" s="2723"/>
      <c r="J123" s="2723"/>
      <c r="K123" s="2723"/>
      <c r="L123" s="2723"/>
      <c r="M123" s="2723"/>
      <c r="N123" s="2723"/>
      <c r="O123" s="2723"/>
      <c r="P123" s="2723"/>
      <c r="Q123" s="2723"/>
      <c r="R123" s="2723"/>
      <c r="S123" s="2723"/>
      <c r="T123" s="2723"/>
      <c r="U123" s="2723"/>
      <c r="V123" s="2723"/>
      <c r="W123" s="2723"/>
      <c r="X123" s="2723"/>
      <c r="Y123" s="2723"/>
      <c r="Z123" s="2723"/>
      <c r="AA123" s="2723"/>
      <c r="AB123" s="2723"/>
      <c r="AC123" s="2723"/>
      <c r="AD123" s="2723"/>
    </row>
    <row r="124" spans="2:30" s="66" customFormat="1" ht="15" customHeight="1" x14ac:dyDescent="0.25">
      <c r="B124" s="64"/>
      <c r="C124" s="64"/>
      <c r="D124" s="2723"/>
      <c r="E124" s="2723"/>
      <c r="F124" s="2723"/>
      <c r="G124" s="2723"/>
      <c r="H124" s="2723"/>
      <c r="I124" s="2723"/>
      <c r="J124" s="2723"/>
      <c r="K124" s="2723"/>
      <c r="L124" s="2723"/>
      <c r="M124" s="2723"/>
      <c r="N124" s="2723"/>
      <c r="O124" s="2723"/>
      <c r="P124" s="2723"/>
      <c r="Q124" s="2723"/>
      <c r="R124" s="2723"/>
      <c r="S124" s="2723"/>
      <c r="T124" s="2723"/>
      <c r="U124" s="2723"/>
      <c r="V124" s="2723"/>
      <c r="W124" s="2723"/>
      <c r="X124" s="2723"/>
      <c r="Y124" s="2723"/>
      <c r="Z124" s="2723"/>
      <c r="AA124" s="2723"/>
      <c r="AB124" s="2723"/>
      <c r="AC124" s="2723"/>
      <c r="AD124" s="2723"/>
    </row>
    <row r="125" spans="2:30" s="66" customFormat="1" ht="15" customHeight="1" x14ac:dyDescent="0.25">
      <c r="B125" s="64"/>
      <c r="C125" s="64"/>
      <c r="D125" s="2723"/>
      <c r="E125" s="2723"/>
      <c r="F125" s="2723"/>
      <c r="G125" s="2723"/>
      <c r="H125" s="2723"/>
      <c r="I125" s="2723"/>
      <c r="J125" s="2723"/>
      <c r="K125" s="2723"/>
      <c r="L125" s="2723"/>
      <c r="M125" s="2723"/>
      <c r="N125" s="2723"/>
      <c r="O125" s="2723"/>
      <c r="P125" s="2723"/>
      <c r="Q125" s="2723"/>
      <c r="R125" s="2723"/>
      <c r="S125" s="2723"/>
      <c r="T125" s="2723"/>
      <c r="U125" s="2723"/>
      <c r="V125" s="2723"/>
      <c r="W125" s="2723"/>
      <c r="X125" s="2723"/>
      <c r="Y125" s="2723"/>
      <c r="Z125" s="2723"/>
      <c r="AA125" s="2723"/>
      <c r="AB125" s="2723"/>
      <c r="AC125" s="2723"/>
      <c r="AD125" s="2723"/>
    </row>
    <row r="126" spans="2:30" s="66" customFormat="1" ht="15" customHeight="1" x14ac:dyDescent="0.25">
      <c r="B126" s="64"/>
      <c r="C126" s="64"/>
      <c r="D126" s="2723"/>
      <c r="E126" s="2723"/>
      <c r="F126" s="2723"/>
      <c r="G126" s="2723"/>
      <c r="H126" s="2723"/>
      <c r="I126" s="2723"/>
      <c r="J126" s="2723"/>
      <c r="K126" s="2723"/>
      <c r="L126" s="2723"/>
      <c r="M126" s="2723"/>
      <c r="N126" s="2723"/>
      <c r="O126" s="2723"/>
      <c r="P126" s="2723"/>
      <c r="Q126" s="2723"/>
      <c r="R126" s="2723"/>
      <c r="S126" s="2723"/>
      <c r="T126" s="2723"/>
      <c r="U126" s="2723"/>
      <c r="V126" s="2723"/>
      <c r="W126" s="2723"/>
      <c r="X126" s="2723"/>
      <c r="Y126" s="2723"/>
      <c r="Z126" s="2723"/>
      <c r="AA126" s="2723"/>
      <c r="AB126" s="2723"/>
      <c r="AC126" s="2723"/>
      <c r="AD126" s="2723"/>
    </row>
    <row r="127" spans="2:30" s="66" customFormat="1" ht="15" customHeight="1" x14ac:dyDescent="0.25">
      <c r="B127" s="64"/>
      <c r="C127" s="64"/>
      <c r="D127" s="2723"/>
      <c r="E127" s="2723"/>
      <c r="F127" s="2723"/>
      <c r="G127" s="2723"/>
      <c r="H127" s="2723"/>
      <c r="I127" s="2723"/>
      <c r="J127" s="2723"/>
      <c r="K127" s="2723"/>
      <c r="L127" s="2723"/>
      <c r="M127" s="2723"/>
      <c r="N127" s="2723"/>
      <c r="O127" s="2723"/>
      <c r="P127" s="2723"/>
      <c r="Q127" s="2723"/>
      <c r="R127" s="2723"/>
      <c r="S127" s="2723"/>
      <c r="T127" s="2723"/>
      <c r="U127" s="2723"/>
      <c r="V127" s="2723"/>
      <c r="W127" s="2723"/>
      <c r="X127" s="2723"/>
      <c r="Y127" s="2723"/>
      <c r="Z127" s="2723"/>
      <c r="AA127" s="2723"/>
      <c r="AB127" s="2723"/>
      <c r="AC127" s="2723"/>
      <c r="AD127" s="2723"/>
    </row>
    <row r="128" spans="2:30" s="66" customFormat="1" ht="15" customHeight="1" x14ac:dyDescent="0.25">
      <c r="B128" s="64"/>
      <c r="C128" s="64" t="s">
        <v>1017</v>
      </c>
      <c r="D128" s="2723" t="s">
        <v>1161</v>
      </c>
      <c r="E128" s="2723"/>
      <c r="F128" s="2723"/>
      <c r="G128" s="2723"/>
      <c r="H128" s="2723"/>
      <c r="I128" s="2723"/>
      <c r="J128" s="2723"/>
      <c r="K128" s="2723"/>
      <c r="L128" s="2723"/>
      <c r="M128" s="2723"/>
      <c r="N128" s="2723"/>
      <c r="O128" s="2723"/>
      <c r="P128" s="2723"/>
      <c r="Q128" s="2723"/>
      <c r="R128" s="2723"/>
      <c r="S128" s="2723"/>
      <c r="T128" s="2723"/>
      <c r="U128" s="2723"/>
      <c r="V128" s="2723"/>
      <c r="W128" s="2723"/>
      <c r="X128" s="2723"/>
      <c r="Y128" s="2723"/>
      <c r="Z128" s="2723"/>
      <c r="AA128" s="2723"/>
      <c r="AB128" s="2723"/>
      <c r="AC128" s="2723"/>
      <c r="AD128" s="2723"/>
    </row>
    <row r="129" spans="2:30" s="66" customFormat="1" ht="15" customHeight="1" x14ac:dyDescent="0.25">
      <c r="B129" s="64"/>
      <c r="C129" s="64"/>
      <c r="D129" s="2723"/>
      <c r="E129" s="2723"/>
      <c r="F129" s="2723"/>
      <c r="G129" s="2723"/>
      <c r="H129" s="2723"/>
      <c r="I129" s="2723"/>
      <c r="J129" s="2723"/>
      <c r="K129" s="2723"/>
      <c r="L129" s="2723"/>
      <c r="M129" s="2723"/>
      <c r="N129" s="2723"/>
      <c r="O129" s="2723"/>
      <c r="P129" s="2723"/>
      <c r="Q129" s="2723"/>
      <c r="R129" s="2723"/>
      <c r="S129" s="2723"/>
      <c r="T129" s="2723"/>
      <c r="U129" s="2723"/>
      <c r="V129" s="2723"/>
      <c r="W129" s="2723"/>
      <c r="X129" s="2723"/>
      <c r="Y129" s="2723"/>
      <c r="Z129" s="2723"/>
      <c r="AA129" s="2723"/>
      <c r="AB129" s="2723"/>
      <c r="AC129" s="2723"/>
      <c r="AD129" s="2723"/>
    </row>
    <row r="130" spans="2:30" s="66" customFormat="1" ht="15" customHeight="1" x14ac:dyDescent="0.25">
      <c r="B130" s="64"/>
      <c r="C130" s="64"/>
      <c r="D130" s="2723"/>
      <c r="E130" s="2723"/>
      <c r="F130" s="2723"/>
      <c r="G130" s="2723"/>
      <c r="H130" s="2723"/>
      <c r="I130" s="2723"/>
      <c r="J130" s="2723"/>
      <c r="K130" s="2723"/>
      <c r="L130" s="2723"/>
      <c r="M130" s="2723"/>
      <c r="N130" s="2723"/>
      <c r="O130" s="2723"/>
      <c r="P130" s="2723"/>
      <c r="Q130" s="2723"/>
      <c r="R130" s="2723"/>
      <c r="S130" s="2723"/>
      <c r="T130" s="2723"/>
      <c r="U130" s="2723"/>
      <c r="V130" s="2723"/>
      <c r="W130" s="2723"/>
      <c r="X130" s="2723"/>
      <c r="Y130" s="2723"/>
      <c r="Z130" s="2723"/>
      <c r="AA130" s="2723"/>
      <c r="AB130" s="2723"/>
      <c r="AC130" s="2723"/>
      <c r="AD130" s="2723"/>
    </row>
    <row r="131" spans="2:30" s="66" customFormat="1" ht="15" customHeight="1" x14ac:dyDescent="0.25">
      <c r="B131" s="64"/>
      <c r="C131" s="64" t="s">
        <v>1019</v>
      </c>
      <c r="D131" s="2723" t="s">
        <v>1162</v>
      </c>
      <c r="E131" s="2723"/>
      <c r="F131" s="2723"/>
      <c r="G131" s="2723"/>
      <c r="H131" s="2723"/>
      <c r="I131" s="2723"/>
      <c r="J131" s="2723"/>
      <c r="K131" s="2723"/>
      <c r="L131" s="2723"/>
      <c r="M131" s="2723"/>
      <c r="N131" s="2723"/>
      <c r="O131" s="2723"/>
      <c r="P131" s="2723"/>
      <c r="Q131" s="2723"/>
      <c r="R131" s="2723"/>
      <c r="S131" s="2723"/>
      <c r="T131" s="2723"/>
      <c r="U131" s="2723"/>
      <c r="V131" s="2723"/>
      <c r="W131" s="2723"/>
      <c r="X131" s="2723"/>
      <c r="Y131" s="2723"/>
      <c r="Z131" s="2723"/>
      <c r="AA131" s="2723"/>
      <c r="AB131" s="2723"/>
      <c r="AC131" s="2723"/>
      <c r="AD131" s="2723"/>
    </row>
    <row r="132" spans="2:30" s="66" customFormat="1" ht="15" customHeight="1" x14ac:dyDescent="0.25">
      <c r="B132" s="64"/>
      <c r="C132" s="64"/>
      <c r="D132" s="2723"/>
      <c r="E132" s="2723"/>
      <c r="F132" s="2723"/>
      <c r="G132" s="2723"/>
      <c r="H132" s="2723"/>
      <c r="I132" s="2723"/>
      <c r="J132" s="2723"/>
      <c r="K132" s="2723"/>
      <c r="L132" s="2723"/>
      <c r="M132" s="2723"/>
      <c r="N132" s="2723"/>
      <c r="O132" s="2723"/>
      <c r="P132" s="2723"/>
      <c r="Q132" s="2723"/>
      <c r="R132" s="2723"/>
      <c r="S132" s="2723"/>
      <c r="T132" s="2723"/>
      <c r="U132" s="2723"/>
      <c r="V132" s="2723"/>
      <c r="W132" s="2723"/>
      <c r="X132" s="2723"/>
      <c r="Y132" s="2723"/>
      <c r="Z132" s="2723"/>
      <c r="AA132" s="2723"/>
      <c r="AB132" s="2723"/>
      <c r="AC132" s="2723"/>
      <c r="AD132" s="2723"/>
    </row>
    <row r="133" spans="2:30" s="66" customFormat="1" ht="15" customHeight="1" x14ac:dyDescent="0.25">
      <c r="B133" s="64"/>
      <c r="C133" s="64"/>
      <c r="D133" s="2723"/>
      <c r="E133" s="2723"/>
      <c r="F133" s="2723"/>
      <c r="G133" s="2723"/>
      <c r="H133" s="2723"/>
      <c r="I133" s="2723"/>
      <c r="J133" s="2723"/>
      <c r="K133" s="2723"/>
      <c r="L133" s="2723"/>
      <c r="M133" s="2723"/>
      <c r="N133" s="2723"/>
      <c r="O133" s="2723"/>
      <c r="P133" s="2723"/>
      <c r="Q133" s="2723"/>
      <c r="R133" s="2723"/>
      <c r="S133" s="2723"/>
      <c r="T133" s="2723"/>
      <c r="U133" s="2723"/>
      <c r="V133" s="2723"/>
      <c r="W133" s="2723"/>
      <c r="X133" s="2723"/>
      <c r="Y133" s="2723"/>
      <c r="Z133" s="2723"/>
      <c r="AA133" s="2723"/>
      <c r="AB133" s="2723"/>
      <c r="AC133" s="2723"/>
      <c r="AD133" s="2723"/>
    </row>
    <row r="134" spans="2:30" s="66" customFormat="1" ht="15" customHeight="1" x14ac:dyDescent="0.25">
      <c r="B134" s="64"/>
      <c r="C134" s="64"/>
      <c r="D134" s="2723"/>
      <c r="E134" s="2723"/>
      <c r="F134" s="2723"/>
      <c r="G134" s="2723"/>
      <c r="H134" s="2723"/>
      <c r="I134" s="2723"/>
      <c r="J134" s="2723"/>
      <c r="K134" s="2723"/>
      <c r="L134" s="2723"/>
      <c r="M134" s="2723"/>
      <c r="N134" s="2723"/>
      <c r="O134" s="2723"/>
      <c r="P134" s="2723"/>
      <c r="Q134" s="2723"/>
      <c r="R134" s="2723"/>
      <c r="S134" s="2723"/>
      <c r="T134" s="2723"/>
      <c r="U134" s="2723"/>
      <c r="V134" s="2723"/>
      <c r="W134" s="2723"/>
      <c r="X134" s="2723"/>
      <c r="Y134" s="2723"/>
      <c r="Z134" s="2723"/>
      <c r="AA134" s="2723"/>
      <c r="AB134" s="2723"/>
      <c r="AC134" s="2723"/>
      <c r="AD134" s="2723"/>
    </row>
    <row r="135" spans="2:30" s="66" customFormat="1" ht="15" customHeight="1" x14ac:dyDescent="0.25">
      <c r="B135" s="64"/>
      <c r="C135" s="64" t="s">
        <v>1020</v>
      </c>
      <c r="D135" s="2723" t="s">
        <v>1163</v>
      </c>
      <c r="E135" s="2723"/>
      <c r="F135" s="2723"/>
      <c r="G135" s="2723"/>
      <c r="H135" s="2723"/>
      <c r="I135" s="2723"/>
      <c r="J135" s="2723"/>
      <c r="K135" s="2723"/>
      <c r="L135" s="2723"/>
      <c r="M135" s="2723"/>
      <c r="N135" s="2723"/>
      <c r="O135" s="2723"/>
      <c r="P135" s="2723"/>
      <c r="Q135" s="2723"/>
      <c r="R135" s="2723"/>
      <c r="S135" s="2723"/>
      <c r="T135" s="2723"/>
      <c r="U135" s="2723"/>
      <c r="V135" s="2723"/>
      <c r="W135" s="2723"/>
      <c r="X135" s="2723"/>
      <c r="Y135" s="2723"/>
      <c r="Z135" s="2723"/>
      <c r="AA135" s="2723"/>
      <c r="AB135" s="2723"/>
      <c r="AC135" s="2723"/>
      <c r="AD135" s="2723"/>
    </row>
    <row r="136" spans="2:30" s="66" customFormat="1" ht="15" customHeight="1" x14ac:dyDescent="0.25">
      <c r="B136" s="64"/>
      <c r="C136" s="64"/>
      <c r="D136" s="2723"/>
      <c r="E136" s="2723"/>
      <c r="F136" s="2723"/>
      <c r="G136" s="2723"/>
      <c r="H136" s="2723"/>
      <c r="I136" s="2723"/>
      <c r="J136" s="2723"/>
      <c r="K136" s="2723"/>
      <c r="L136" s="2723"/>
      <c r="M136" s="2723"/>
      <c r="N136" s="2723"/>
      <c r="O136" s="2723"/>
      <c r="P136" s="2723"/>
      <c r="Q136" s="2723"/>
      <c r="R136" s="2723"/>
      <c r="S136" s="2723"/>
      <c r="T136" s="2723"/>
      <c r="U136" s="2723"/>
      <c r="V136" s="2723"/>
      <c r="W136" s="2723"/>
      <c r="X136" s="2723"/>
      <c r="Y136" s="2723"/>
      <c r="Z136" s="2723"/>
      <c r="AA136" s="2723"/>
      <c r="AB136" s="2723"/>
      <c r="AC136" s="2723"/>
      <c r="AD136" s="2723"/>
    </row>
    <row r="137" spans="2:30" s="66" customFormat="1" ht="15" customHeight="1" x14ac:dyDescent="0.25">
      <c r="B137" s="64"/>
      <c r="C137" s="64"/>
      <c r="D137" s="2723"/>
      <c r="E137" s="2723"/>
      <c r="F137" s="2723"/>
      <c r="G137" s="2723"/>
      <c r="H137" s="2723"/>
      <c r="I137" s="2723"/>
      <c r="J137" s="2723"/>
      <c r="K137" s="2723"/>
      <c r="L137" s="2723"/>
      <c r="M137" s="2723"/>
      <c r="N137" s="2723"/>
      <c r="O137" s="2723"/>
      <c r="P137" s="2723"/>
      <c r="Q137" s="2723"/>
      <c r="R137" s="2723"/>
      <c r="S137" s="2723"/>
      <c r="T137" s="2723"/>
      <c r="U137" s="2723"/>
      <c r="V137" s="2723"/>
      <c r="W137" s="2723"/>
      <c r="X137" s="2723"/>
      <c r="Y137" s="2723"/>
      <c r="Z137" s="2723"/>
      <c r="AA137" s="2723"/>
      <c r="AB137" s="2723"/>
      <c r="AC137" s="2723"/>
      <c r="AD137" s="2723"/>
    </row>
    <row r="138" spans="2:30" s="66" customFormat="1" ht="15" customHeight="1" x14ac:dyDescent="0.25">
      <c r="B138" s="64"/>
      <c r="C138" s="64"/>
      <c r="D138" s="2723"/>
      <c r="E138" s="2723"/>
      <c r="F138" s="2723"/>
      <c r="G138" s="2723"/>
      <c r="H138" s="2723"/>
      <c r="I138" s="2723"/>
      <c r="J138" s="2723"/>
      <c r="K138" s="2723"/>
      <c r="L138" s="2723"/>
      <c r="M138" s="2723"/>
      <c r="N138" s="2723"/>
      <c r="O138" s="2723"/>
      <c r="P138" s="2723"/>
      <c r="Q138" s="2723"/>
      <c r="R138" s="2723"/>
      <c r="S138" s="2723"/>
      <c r="T138" s="2723"/>
      <c r="U138" s="2723"/>
      <c r="V138" s="2723"/>
      <c r="W138" s="2723"/>
      <c r="X138" s="2723"/>
      <c r="Y138" s="2723"/>
      <c r="Z138" s="2723"/>
      <c r="AA138" s="2723"/>
      <c r="AB138" s="2723"/>
      <c r="AC138" s="2723"/>
      <c r="AD138" s="2723"/>
    </row>
    <row r="139" spans="2:30" s="66" customFormat="1" ht="15" customHeight="1" x14ac:dyDescent="0.25">
      <c r="B139" s="64"/>
      <c r="C139" s="64" t="s">
        <v>1021</v>
      </c>
      <c r="D139" s="2723" t="s">
        <v>1164</v>
      </c>
      <c r="E139" s="2723"/>
      <c r="F139" s="2723"/>
      <c r="G139" s="2723"/>
      <c r="H139" s="2723"/>
      <c r="I139" s="2723"/>
      <c r="J139" s="2723"/>
      <c r="K139" s="2723"/>
      <c r="L139" s="2723"/>
      <c r="M139" s="2723"/>
      <c r="N139" s="2723"/>
      <c r="O139" s="2723"/>
      <c r="P139" s="2723"/>
      <c r="Q139" s="2723"/>
      <c r="R139" s="2723"/>
      <c r="S139" s="2723"/>
      <c r="T139" s="2723"/>
      <c r="U139" s="2723"/>
      <c r="V139" s="2723"/>
      <c r="W139" s="2723"/>
      <c r="X139" s="2723"/>
      <c r="Y139" s="2723"/>
      <c r="Z139" s="2723"/>
      <c r="AA139" s="2723"/>
      <c r="AB139" s="2723"/>
      <c r="AC139" s="2723"/>
      <c r="AD139" s="2723"/>
    </row>
    <row r="140" spans="2:30" s="66" customFormat="1" ht="15" customHeight="1" x14ac:dyDescent="0.25">
      <c r="B140" s="64"/>
      <c r="C140" s="64"/>
      <c r="D140" s="2723"/>
      <c r="E140" s="2723"/>
      <c r="F140" s="2723"/>
      <c r="G140" s="2723"/>
      <c r="H140" s="2723"/>
      <c r="I140" s="2723"/>
      <c r="J140" s="2723"/>
      <c r="K140" s="2723"/>
      <c r="L140" s="2723"/>
      <c r="M140" s="2723"/>
      <c r="N140" s="2723"/>
      <c r="O140" s="2723"/>
      <c r="P140" s="2723"/>
      <c r="Q140" s="2723"/>
      <c r="R140" s="2723"/>
      <c r="S140" s="2723"/>
      <c r="T140" s="2723"/>
      <c r="U140" s="2723"/>
      <c r="V140" s="2723"/>
      <c r="W140" s="2723"/>
      <c r="X140" s="2723"/>
      <c r="Y140" s="2723"/>
      <c r="Z140" s="2723"/>
      <c r="AA140" s="2723"/>
      <c r="AB140" s="2723"/>
      <c r="AC140" s="2723"/>
      <c r="AD140" s="2723"/>
    </row>
    <row r="141" spans="2:30" s="66" customFormat="1" ht="15" customHeight="1" x14ac:dyDescent="0.25">
      <c r="B141" s="64"/>
      <c r="C141" s="64"/>
      <c r="D141" s="2723"/>
      <c r="E141" s="2723"/>
      <c r="F141" s="2723"/>
      <c r="G141" s="2723"/>
      <c r="H141" s="2723"/>
      <c r="I141" s="2723"/>
      <c r="J141" s="2723"/>
      <c r="K141" s="2723"/>
      <c r="L141" s="2723"/>
      <c r="M141" s="2723"/>
      <c r="N141" s="2723"/>
      <c r="O141" s="2723"/>
      <c r="P141" s="2723"/>
      <c r="Q141" s="2723"/>
      <c r="R141" s="2723"/>
      <c r="S141" s="2723"/>
      <c r="T141" s="2723"/>
      <c r="U141" s="2723"/>
      <c r="V141" s="2723"/>
      <c r="W141" s="2723"/>
      <c r="X141" s="2723"/>
      <c r="Y141" s="2723"/>
      <c r="Z141" s="2723"/>
      <c r="AA141" s="2723"/>
      <c r="AB141" s="2723"/>
      <c r="AC141" s="2723"/>
      <c r="AD141" s="2723"/>
    </row>
    <row r="142" spans="2:30" s="66" customFormat="1" ht="15" customHeight="1" x14ac:dyDescent="0.25">
      <c r="B142" s="64"/>
      <c r="C142" s="64"/>
      <c r="D142" s="2723"/>
      <c r="E142" s="2723"/>
      <c r="F142" s="2723"/>
      <c r="G142" s="2723"/>
      <c r="H142" s="2723"/>
      <c r="I142" s="2723"/>
      <c r="J142" s="2723"/>
      <c r="K142" s="2723"/>
      <c r="L142" s="2723"/>
      <c r="M142" s="2723"/>
      <c r="N142" s="2723"/>
      <c r="O142" s="2723"/>
      <c r="P142" s="2723"/>
      <c r="Q142" s="2723"/>
      <c r="R142" s="2723"/>
      <c r="S142" s="2723"/>
      <c r="T142" s="2723"/>
      <c r="U142" s="2723"/>
      <c r="V142" s="2723"/>
      <c r="W142" s="2723"/>
      <c r="X142" s="2723"/>
      <c r="Y142" s="2723"/>
      <c r="Z142" s="2723"/>
      <c r="AA142" s="2723"/>
      <c r="AB142" s="2723"/>
      <c r="AC142" s="2723"/>
      <c r="AD142" s="2723"/>
    </row>
    <row r="143" spans="2:30" s="66" customFormat="1" ht="15" customHeight="1" x14ac:dyDescent="0.25">
      <c r="B143" s="64"/>
      <c r="C143" s="64" t="s">
        <v>1022</v>
      </c>
      <c r="D143" s="2723" t="s">
        <v>1165</v>
      </c>
      <c r="E143" s="2723"/>
      <c r="F143" s="2723"/>
      <c r="G143" s="2723"/>
      <c r="H143" s="2723"/>
      <c r="I143" s="2723"/>
      <c r="J143" s="2723"/>
      <c r="K143" s="2723"/>
      <c r="L143" s="2723"/>
      <c r="M143" s="2723"/>
      <c r="N143" s="2723"/>
      <c r="O143" s="2723"/>
      <c r="P143" s="2723"/>
      <c r="Q143" s="2723"/>
      <c r="R143" s="2723"/>
      <c r="S143" s="2723"/>
      <c r="T143" s="2723"/>
      <c r="U143" s="2723"/>
      <c r="V143" s="2723"/>
      <c r="W143" s="2723"/>
      <c r="X143" s="2723"/>
      <c r="Y143" s="2723"/>
      <c r="Z143" s="2723"/>
      <c r="AA143" s="2723"/>
      <c r="AB143" s="2723"/>
      <c r="AC143" s="2723"/>
      <c r="AD143" s="2723"/>
    </row>
    <row r="144" spans="2:30" s="66" customFormat="1" ht="15" customHeight="1" x14ac:dyDescent="0.25">
      <c r="B144" s="64"/>
      <c r="C144" s="64"/>
      <c r="D144" s="2723"/>
      <c r="E144" s="2723"/>
      <c r="F144" s="2723"/>
      <c r="G144" s="2723"/>
      <c r="H144" s="2723"/>
      <c r="I144" s="2723"/>
      <c r="J144" s="2723"/>
      <c r="K144" s="2723"/>
      <c r="L144" s="2723"/>
      <c r="M144" s="2723"/>
      <c r="N144" s="2723"/>
      <c r="O144" s="2723"/>
      <c r="P144" s="2723"/>
      <c r="Q144" s="2723"/>
      <c r="R144" s="2723"/>
      <c r="S144" s="2723"/>
      <c r="T144" s="2723"/>
      <c r="U144" s="2723"/>
      <c r="V144" s="2723"/>
      <c r="W144" s="2723"/>
      <c r="X144" s="2723"/>
      <c r="Y144" s="2723"/>
      <c r="Z144" s="2723"/>
      <c r="AA144" s="2723"/>
      <c r="AB144" s="2723"/>
      <c r="AC144" s="2723"/>
      <c r="AD144" s="2723"/>
    </row>
    <row r="145" spans="2:30" s="66" customFormat="1" ht="15" customHeight="1" x14ac:dyDescent="0.25">
      <c r="B145" s="64"/>
      <c r="C145" s="64"/>
      <c r="D145" s="2723"/>
      <c r="E145" s="2723"/>
      <c r="F145" s="2723"/>
      <c r="G145" s="2723"/>
      <c r="H145" s="2723"/>
      <c r="I145" s="2723"/>
      <c r="J145" s="2723"/>
      <c r="K145" s="2723"/>
      <c r="L145" s="2723"/>
      <c r="M145" s="2723"/>
      <c r="N145" s="2723"/>
      <c r="O145" s="2723"/>
      <c r="P145" s="2723"/>
      <c r="Q145" s="2723"/>
      <c r="R145" s="2723"/>
      <c r="S145" s="2723"/>
      <c r="T145" s="2723"/>
      <c r="U145" s="2723"/>
      <c r="V145" s="2723"/>
      <c r="W145" s="2723"/>
      <c r="X145" s="2723"/>
      <c r="Y145" s="2723"/>
      <c r="Z145" s="2723"/>
      <c r="AA145" s="2723"/>
      <c r="AB145" s="2723"/>
      <c r="AC145" s="2723"/>
      <c r="AD145" s="2723"/>
    </row>
    <row r="146" spans="2:30" s="66" customFormat="1" ht="15" customHeight="1" x14ac:dyDescent="0.25">
      <c r="B146" s="64"/>
      <c r="C146" s="64"/>
      <c r="D146" s="2723"/>
      <c r="E146" s="2723"/>
      <c r="F146" s="2723"/>
      <c r="G146" s="2723"/>
      <c r="H146" s="2723"/>
      <c r="I146" s="2723"/>
      <c r="J146" s="2723"/>
      <c r="K146" s="2723"/>
      <c r="L146" s="2723"/>
      <c r="M146" s="2723"/>
      <c r="N146" s="2723"/>
      <c r="O146" s="2723"/>
      <c r="P146" s="2723"/>
      <c r="Q146" s="2723"/>
      <c r="R146" s="2723"/>
      <c r="S146" s="2723"/>
      <c r="T146" s="2723"/>
      <c r="U146" s="2723"/>
      <c r="V146" s="2723"/>
      <c r="W146" s="2723"/>
      <c r="X146" s="2723"/>
      <c r="Y146" s="2723"/>
      <c r="Z146" s="2723"/>
      <c r="AA146" s="2723"/>
      <c r="AB146" s="2723"/>
      <c r="AC146" s="2723"/>
      <c r="AD146" s="2723"/>
    </row>
    <row r="147" spans="2:30" s="66" customFormat="1" ht="15" customHeight="1" x14ac:dyDescent="0.25">
      <c r="B147" s="64"/>
      <c r="C147" s="64" t="s">
        <v>1023</v>
      </c>
      <c r="D147" s="2723" t="s">
        <v>1166</v>
      </c>
      <c r="E147" s="2723"/>
      <c r="F147" s="2723"/>
      <c r="G147" s="2723"/>
      <c r="H147" s="2723"/>
      <c r="I147" s="2723"/>
      <c r="J147" s="2723"/>
      <c r="K147" s="2723"/>
      <c r="L147" s="2723"/>
      <c r="M147" s="2723"/>
      <c r="N147" s="2723"/>
      <c r="O147" s="2723"/>
      <c r="P147" s="2723"/>
      <c r="Q147" s="2723"/>
      <c r="R147" s="2723"/>
      <c r="S147" s="2723"/>
      <c r="T147" s="2723"/>
      <c r="U147" s="2723"/>
      <c r="V147" s="2723"/>
      <c r="W147" s="2723"/>
      <c r="X147" s="2723"/>
      <c r="Y147" s="2723"/>
      <c r="Z147" s="2723"/>
      <c r="AA147" s="2723"/>
      <c r="AB147" s="2723"/>
      <c r="AC147" s="2723"/>
      <c r="AD147" s="2723"/>
    </row>
    <row r="148" spans="2:30" s="66" customFormat="1" ht="15" customHeight="1" x14ac:dyDescent="0.25">
      <c r="B148" s="64"/>
      <c r="C148" s="64"/>
      <c r="D148" s="2723"/>
      <c r="E148" s="2723"/>
      <c r="F148" s="2723"/>
      <c r="G148" s="2723"/>
      <c r="H148" s="2723"/>
      <c r="I148" s="2723"/>
      <c r="J148" s="2723"/>
      <c r="K148" s="2723"/>
      <c r="L148" s="2723"/>
      <c r="M148" s="2723"/>
      <c r="N148" s="2723"/>
      <c r="O148" s="2723"/>
      <c r="P148" s="2723"/>
      <c r="Q148" s="2723"/>
      <c r="R148" s="2723"/>
      <c r="S148" s="2723"/>
      <c r="T148" s="2723"/>
      <c r="U148" s="2723"/>
      <c r="V148" s="2723"/>
      <c r="W148" s="2723"/>
      <c r="X148" s="2723"/>
      <c r="Y148" s="2723"/>
      <c r="Z148" s="2723"/>
      <c r="AA148" s="2723"/>
      <c r="AB148" s="2723"/>
      <c r="AC148" s="2723"/>
      <c r="AD148" s="2723"/>
    </row>
    <row r="149" spans="2:30" s="66" customFormat="1" ht="15" customHeight="1" x14ac:dyDescent="0.25">
      <c r="B149" s="64"/>
      <c r="C149" s="64"/>
      <c r="D149" s="2723"/>
      <c r="E149" s="2723"/>
      <c r="F149" s="2723"/>
      <c r="G149" s="2723"/>
      <c r="H149" s="2723"/>
      <c r="I149" s="2723"/>
      <c r="J149" s="2723"/>
      <c r="K149" s="2723"/>
      <c r="L149" s="2723"/>
      <c r="M149" s="2723"/>
      <c r="N149" s="2723"/>
      <c r="O149" s="2723"/>
      <c r="P149" s="2723"/>
      <c r="Q149" s="2723"/>
      <c r="R149" s="2723"/>
      <c r="S149" s="2723"/>
      <c r="T149" s="2723"/>
      <c r="U149" s="2723"/>
      <c r="V149" s="2723"/>
      <c r="W149" s="2723"/>
      <c r="X149" s="2723"/>
      <c r="Y149" s="2723"/>
      <c r="Z149" s="2723"/>
      <c r="AA149" s="2723"/>
      <c r="AB149" s="2723"/>
      <c r="AC149" s="2723"/>
      <c r="AD149" s="2723"/>
    </row>
    <row r="150" spans="2:30" s="66" customFormat="1" ht="15" customHeight="1" x14ac:dyDescent="0.25">
      <c r="B150" s="64"/>
      <c r="C150" s="64"/>
      <c r="D150" s="2723"/>
      <c r="E150" s="2723"/>
      <c r="F150" s="2723"/>
      <c r="G150" s="2723"/>
      <c r="H150" s="2723"/>
      <c r="I150" s="2723"/>
      <c r="J150" s="2723"/>
      <c r="K150" s="2723"/>
      <c r="L150" s="2723"/>
      <c r="M150" s="2723"/>
      <c r="N150" s="2723"/>
      <c r="O150" s="2723"/>
      <c r="P150" s="2723"/>
      <c r="Q150" s="2723"/>
      <c r="R150" s="2723"/>
      <c r="S150" s="2723"/>
      <c r="T150" s="2723"/>
      <c r="U150" s="2723"/>
      <c r="V150" s="2723"/>
      <c r="W150" s="2723"/>
      <c r="X150" s="2723"/>
      <c r="Y150" s="2723"/>
      <c r="Z150" s="2723"/>
      <c r="AA150" s="2723"/>
      <c r="AB150" s="2723"/>
      <c r="AC150" s="2723"/>
      <c r="AD150" s="2723"/>
    </row>
    <row r="151" spans="2:30" s="66" customFormat="1" ht="15" customHeight="1" x14ac:dyDescent="0.25">
      <c r="B151" s="64"/>
      <c r="C151" s="64" t="s">
        <v>1024</v>
      </c>
      <c r="D151" s="2723" t="s">
        <v>1167</v>
      </c>
      <c r="E151" s="2723"/>
      <c r="F151" s="2723"/>
      <c r="G151" s="2723"/>
      <c r="H151" s="2723"/>
      <c r="I151" s="2723"/>
      <c r="J151" s="2723"/>
      <c r="K151" s="2723"/>
      <c r="L151" s="2723"/>
      <c r="M151" s="2723"/>
      <c r="N151" s="2723"/>
      <c r="O151" s="2723"/>
      <c r="P151" s="2723"/>
      <c r="Q151" s="2723"/>
      <c r="R151" s="2723"/>
      <c r="S151" s="2723"/>
      <c r="T151" s="2723"/>
      <c r="U151" s="2723"/>
      <c r="V151" s="2723"/>
      <c r="W151" s="2723"/>
      <c r="X151" s="2723"/>
      <c r="Y151" s="2723"/>
      <c r="Z151" s="2723"/>
      <c r="AA151" s="2723"/>
      <c r="AB151" s="2723"/>
      <c r="AC151" s="2723"/>
      <c r="AD151" s="2723"/>
    </row>
    <row r="152" spans="2:30" s="66" customFormat="1" ht="15" customHeight="1" x14ac:dyDescent="0.25">
      <c r="B152" s="64"/>
      <c r="C152" s="64"/>
      <c r="D152" s="2723"/>
      <c r="E152" s="2723"/>
      <c r="F152" s="2723"/>
      <c r="G152" s="2723"/>
      <c r="H152" s="2723"/>
      <c r="I152" s="2723"/>
      <c r="J152" s="2723"/>
      <c r="K152" s="2723"/>
      <c r="L152" s="2723"/>
      <c r="M152" s="2723"/>
      <c r="N152" s="2723"/>
      <c r="O152" s="2723"/>
      <c r="P152" s="2723"/>
      <c r="Q152" s="2723"/>
      <c r="R152" s="2723"/>
      <c r="S152" s="2723"/>
      <c r="T152" s="2723"/>
      <c r="U152" s="2723"/>
      <c r="V152" s="2723"/>
      <c r="W152" s="2723"/>
      <c r="X152" s="2723"/>
      <c r="Y152" s="2723"/>
      <c r="Z152" s="2723"/>
      <c r="AA152" s="2723"/>
      <c r="AB152" s="2723"/>
      <c r="AC152" s="2723"/>
      <c r="AD152" s="2723"/>
    </row>
    <row r="153" spans="2:30" s="66" customFormat="1" ht="15" customHeight="1" x14ac:dyDescent="0.25">
      <c r="B153" s="64"/>
      <c r="C153" s="64"/>
      <c r="D153" s="2723"/>
      <c r="E153" s="2723"/>
      <c r="F153" s="2723"/>
      <c r="G153" s="2723"/>
      <c r="H153" s="2723"/>
      <c r="I153" s="2723"/>
      <c r="J153" s="2723"/>
      <c r="K153" s="2723"/>
      <c r="L153" s="2723"/>
      <c r="M153" s="2723"/>
      <c r="N153" s="2723"/>
      <c r="O153" s="2723"/>
      <c r="P153" s="2723"/>
      <c r="Q153" s="2723"/>
      <c r="R153" s="2723"/>
      <c r="S153" s="2723"/>
      <c r="T153" s="2723"/>
      <c r="U153" s="2723"/>
      <c r="V153" s="2723"/>
      <c r="W153" s="2723"/>
      <c r="X153" s="2723"/>
      <c r="Y153" s="2723"/>
      <c r="Z153" s="2723"/>
      <c r="AA153" s="2723"/>
      <c r="AB153" s="2723"/>
      <c r="AC153" s="2723"/>
      <c r="AD153" s="2723"/>
    </row>
    <row r="154" spans="2:30" s="66" customFormat="1" ht="15" customHeight="1" x14ac:dyDescent="0.25">
      <c r="B154" s="64"/>
      <c r="C154" s="64"/>
      <c r="D154" s="2723"/>
      <c r="E154" s="2723"/>
      <c r="F154" s="2723"/>
      <c r="G154" s="2723"/>
      <c r="H154" s="2723"/>
      <c r="I154" s="2723"/>
      <c r="J154" s="2723"/>
      <c r="K154" s="2723"/>
      <c r="L154" s="2723"/>
      <c r="M154" s="2723"/>
      <c r="N154" s="2723"/>
      <c r="O154" s="2723"/>
      <c r="P154" s="2723"/>
      <c r="Q154" s="2723"/>
      <c r="R154" s="2723"/>
      <c r="S154" s="2723"/>
      <c r="T154" s="2723"/>
      <c r="U154" s="2723"/>
      <c r="V154" s="2723"/>
      <c r="W154" s="2723"/>
      <c r="X154" s="2723"/>
      <c r="Y154" s="2723"/>
      <c r="Z154" s="2723"/>
      <c r="AA154" s="2723"/>
      <c r="AB154" s="2723"/>
      <c r="AC154" s="2723"/>
      <c r="AD154" s="2723"/>
    </row>
    <row r="155" spans="2:30" s="66" customFormat="1" ht="15" customHeight="1" x14ac:dyDescent="0.25">
      <c r="B155" s="64"/>
      <c r="C155" s="64"/>
      <c r="D155" s="2723"/>
      <c r="E155" s="2723"/>
      <c r="F155" s="2723"/>
      <c r="G155" s="2723"/>
      <c r="H155" s="2723"/>
      <c r="I155" s="2723"/>
      <c r="J155" s="2723"/>
      <c r="K155" s="2723"/>
      <c r="L155" s="2723"/>
      <c r="M155" s="2723"/>
      <c r="N155" s="2723"/>
      <c r="O155" s="2723"/>
      <c r="P155" s="2723"/>
      <c r="Q155" s="2723"/>
      <c r="R155" s="2723"/>
      <c r="S155" s="2723"/>
      <c r="T155" s="2723"/>
      <c r="U155" s="2723"/>
      <c r="V155" s="2723"/>
      <c r="W155" s="2723"/>
      <c r="X155" s="2723"/>
      <c r="Y155" s="2723"/>
      <c r="Z155" s="2723"/>
      <c r="AA155" s="2723"/>
      <c r="AB155" s="2723"/>
      <c r="AC155" s="2723"/>
      <c r="AD155" s="2723"/>
    </row>
    <row r="156" spans="2:30" s="66" customFormat="1" ht="15" customHeight="1" x14ac:dyDescent="0.25">
      <c r="B156" s="64"/>
      <c r="C156" s="64"/>
      <c r="D156" s="45" t="s">
        <v>985</v>
      </c>
      <c r="E156" s="2723" t="s">
        <v>1168</v>
      </c>
      <c r="F156" s="2723"/>
      <c r="G156" s="2723"/>
      <c r="H156" s="2723"/>
      <c r="I156" s="2723"/>
      <c r="J156" s="2723"/>
      <c r="K156" s="2723"/>
      <c r="L156" s="2723"/>
      <c r="M156" s="2723"/>
      <c r="N156" s="2723"/>
      <c r="O156" s="2723"/>
      <c r="P156" s="2723"/>
      <c r="Q156" s="2723"/>
      <c r="R156" s="2723"/>
      <c r="S156" s="2723"/>
      <c r="T156" s="2723"/>
      <c r="U156" s="2723"/>
      <c r="V156" s="2723"/>
      <c r="W156" s="2723"/>
      <c r="X156" s="2723"/>
      <c r="Y156" s="2723"/>
      <c r="Z156" s="2723"/>
      <c r="AA156" s="2723"/>
      <c r="AB156" s="2723"/>
      <c r="AC156" s="2723"/>
      <c r="AD156" s="2723"/>
    </row>
    <row r="157" spans="2:30" s="66" customFormat="1" ht="15" customHeight="1" x14ac:dyDescent="0.25">
      <c r="B157" s="64"/>
      <c r="C157" s="64"/>
      <c r="D157" s="64"/>
      <c r="E157" s="2723"/>
      <c r="F157" s="2723"/>
      <c r="G157" s="2723"/>
      <c r="H157" s="2723"/>
      <c r="I157" s="2723"/>
      <c r="J157" s="2723"/>
      <c r="K157" s="2723"/>
      <c r="L157" s="2723"/>
      <c r="M157" s="2723"/>
      <c r="N157" s="2723"/>
      <c r="O157" s="2723"/>
      <c r="P157" s="2723"/>
      <c r="Q157" s="2723"/>
      <c r="R157" s="2723"/>
      <c r="S157" s="2723"/>
      <c r="T157" s="2723"/>
      <c r="U157" s="2723"/>
      <c r="V157" s="2723"/>
      <c r="W157" s="2723"/>
      <c r="X157" s="2723"/>
      <c r="Y157" s="2723"/>
      <c r="Z157" s="2723"/>
      <c r="AA157" s="2723"/>
      <c r="AB157" s="2723"/>
      <c r="AC157" s="2723"/>
      <c r="AD157" s="2723"/>
    </row>
    <row r="158" spans="2:30" s="66" customFormat="1" ht="15" customHeight="1" x14ac:dyDescent="0.25">
      <c r="B158" s="64"/>
      <c r="C158" s="64"/>
      <c r="D158" s="64"/>
      <c r="E158" s="2723"/>
      <c r="F158" s="2723"/>
      <c r="G158" s="2723"/>
      <c r="H158" s="2723"/>
      <c r="I158" s="2723"/>
      <c r="J158" s="2723"/>
      <c r="K158" s="2723"/>
      <c r="L158" s="2723"/>
      <c r="M158" s="2723"/>
      <c r="N158" s="2723"/>
      <c r="O158" s="2723"/>
      <c r="P158" s="2723"/>
      <c r="Q158" s="2723"/>
      <c r="R158" s="2723"/>
      <c r="S158" s="2723"/>
      <c r="T158" s="2723"/>
      <c r="U158" s="2723"/>
      <c r="V158" s="2723"/>
      <c r="W158" s="2723"/>
      <c r="X158" s="2723"/>
      <c r="Y158" s="2723"/>
      <c r="Z158" s="2723"/>
      <c r="AA158" s="2723"/>
      <c r="AB158" s="2723"/>
      <c r="AC158" s="2723"/>
      <c r="AD158" s="2723"/>
    </row>
    <row r="159" spans="2:30" s="66" customFormat="1" ht="15" customHeight="1" x14ac:dyDescent="0.25">
      <c r="B159" s="64"/>
      <c r="C159" s="64"/>
      <c r="D159" s="45" t="s">
        <v>986</v>
      </c>
      <c r="E159" s="2723" t="s">
        <v>1169</v>
      </c>
      <c r="F159" s="2723"/>
      <c r="G159" s="2723"/>
      <c r="H159" s="2723"/>
      <c r="I159" s="2723"/>
      <c r="J159" s="2723"/>
      <c r="K159" s="2723"/>
      <c r="L159" s="2723"/>
      <c r="M159" s="2723"/>
      <c r="N159" s="2723"/>
      <c r="O159" s="2723"/>
      <c r="P159" s="2723"/>
      <c r="Q159" s="2723"/>
      <c r="R159" s="2723"/>
      <c r="S159" s="2723"/>
      <c r="T159" s="2723"/>
      <c r="U159" s="2723"/>
      <c r="V159" s="2723"/>
      <c r="W159" s="2723"/>
      <c r="X159" s="2723"/>
      <c r="Y159" s="2723"/>
      <c r="Z159" s="2723"/>
      <c r="AA159" s="2723"/>
      <c r="AB159" s="2723"/>
      <c r="AC159" s="2723"/>
      <c r="AD159" s="2723"/>
    </row>
    <row r="160" spans="2:30" s="66" customFormat="1" ht="15" customHeight="1" x14ac:dyDescent="0.25">
      <c r="B160" s="64"/>
      <c r="C160" s="64"/>
      <c r="D160" s="64"/>
      <c r="E160" s="2723"/>
      <c r="F160" s="2723"/>
      <c r="G160" s="2723"/>
      <c r="H160" s="2723"/>
      <c r="I160" s="2723"/>
      <c r="J160" s="2723"/>
      <c r="K160" s="2723"/>
      <c r="L160" s="2723"/>
      <c r="M160" s="2723"/>
      <c r="N160" s="2723"/>
      <c r="O160" s="2723"/>
      <c r="P160" s="2723"/>
      <c r="Q160" s="2723"/>
      <c r="R160" s="2723"/>
      <c r="S160" s="2723"/>
      <c r="T160" s="2723"/>
      <c r="U160" s="2723"/>
      <c r="V160" s="2723"/>
      <c r="W160" s="2723"/>
      <c r="X160" s="2723"/>
      <c r="Y160" s="2723"/>
      <c r="Z160" s="2723"/>
      <c r="AA160" s="2723"/>
      <c r="AB160" s="2723"/>
      <c r="AC160" s="2723"/>
      <c r="AD160" s="2723"/>
    </row>
    <row r="161" spans="2:30" s="66" customFormat="1" ht="15" customHeight="1" x14ac:dyDescent="0.25">
      <c r="B161" s="45" t="s">
        <v>1066</v>
      </c>
      <c r="C161" s="2723" t="s">
        <v>1170</v>
      </c>
      <c r="D161" s="2723"/>
      <c r="E161" s="2723"/>
      <c r="F161" s="2723"/>
      <c r="G161" s="2723"/>
      <c r="H161" s="2723"/>
      <c r="I161" s="2723"/>
      <c r="J161" s="2723"/>
      <c r="K161" s="2723"/>
      <c r="L161" s="2723"/>
      <c r="M161" s="2723"/>
      <c r="N161" s="2723"/>
      <c r="O161" s="2723"/>
      <c r="P161" s="2723"/>
      <c r="Q161" s="2723"/>
      <c r="R161" s="2723"/>
      <c r="S161" s="2723"/>
      <c r="T161" s="2723"/>
      <c r="U161" s="2723"/>
      <c r="V161" s="2723"/>
      <c r="W161" s="2723"/>
      <c r="X161" s="2723"/>
      <c r="Y161" s="2723"/>
      <c r="Z161" s="2723"/>
      <c r="AA161" s="2723"/>
      <c r="AB161" s="2723"/>
      <c r="AC161" s="2723"/>
      <c r="AD161" s="2723"/>
    </row>
    <row r="162" spans="2:30" s="66" customFormat="1" ht="15" customHeight="1" x14ac:dyDescent="0.25">
      <c r="B162" s="64"/>
      <c r="C162" s="2723"/>
      <c r="D162" s="2723"/>
      <c r="E162" s="2723"/>
      <c r="F162" s="2723"/>
      <c r="G162" s="2723"/>
      <c r="H162" s="2723"/>
      <c r="I162" s="2723"/>
      <c r="J162" s="2723"/>
      <c r="K162" s="2723"/>
      <c r="L162" s="2723"/>
      <c r="M162" s="2723"/>
      <c r="N162" s="2723"/>
      <c r="O162" s="2723"/>
      <c r="P162" s="2723"/>
      <c r="Q162" s="2723"/>
      <c r="R162" s="2723"/>
      <c r="S162" s="2723"/>
      <c r="T162" s="2723"/>
      <c r="U162" s="2723"/>
      <c r="V162" s="2723"/>
      <c r="W162" s="2723"/>
      <c r="X162" s="2723"/>
      <c r="Y162" s="2723"/>
      <c r="Z162" s="2723"/>
      <c r="AA162" s="2723"/>
      <c r="AB162" s="2723"/>
      <c r="AC162" s="2723"/>
      <c r="AD162" s="2723"/>
    </row>
    <row r="163" spans="2:30" s="66" customFormat="1" ht="15" customHeight="1" x14ac:dyDescent="0.25">
      <c r="B163" s="64"/>
      <c r="C163" s="2723"/>
      <c r="D163" s="2723"/>
      <c r="E163" s="2723"/>
      <c r="F163" s="2723"/>
      <c r="G163" s="2723"/>
      <c r="H163" s="2723"/>
      <c r="I163" s="2723"/>
      <c r="J163" s="2723"/>
      <c r="K163" s="2723"/>
      <c r="L163" s="2723"/>
      <c r="M163" s="2723"/>
      <c r="N163" s="2723"/>
      <c r="O163" s="2723"/>
      <c r="P163" s="2723"/>
      <c r="Q163" s="2723"/>
      <c r="R163" s="2723"/>
      <c r="S163" s="2723"/>
      <c r="T163" s="2723"/>
      <c r="U163" s="2723"/>
      <c r="V163" s="2723"/>
      <c r="W163" s="2723"/>
      <c r="X163" s="2723"/>
      <c r="Y163" s="2723"/>
      <c r="Z163" s="2723"/>
      <c r="AA163" s="2723"/>
      <c r="AB163" s="2723"/>
      <c r="AC163" s="2723"/>
      <c r="AD163" s="2723"/>
    </row>
    <row r="164" spans="2:30" s="66" customFormat="1" ht="15" customHeight="1" x14ac:dyDescent="0.25">
      <c r="B164" s="64"/>
      <c r="C164" s="2723"/>
      <c r="D164" s="2723"/>
      <c r="E164" s="2723"/>
      <c r="F164" s="2723"/>
      <c r="G164" s="2723"/>
      <c r="H164" s="2723"/>
      <c r="I164" s="2723"/>
      <c r="J164" s="2723"/>
      <c r="K164" s="2723"/>
      <c r="L164" s="2723"/>
      <c r="M164" s="2723"/>
      <c r="N164" s="2723"/>
      <c r="O164" s="2723"/>
      <c r="P164" s="2723"/>
      <c r="Q164" s="2723"/>
      <c r="R164" s="2723"/>
      <c r="S164" s="2723"/>
      <c r="T164" s="2723"/>
      <c r="U164" s="2723"/>
      <c r="V164" s="2723"/>
      <c r="W164" s="2723"/>
      <c r="X164" s="2723"/>
      <c r="Y164" s="2723"/>
      <c r="Z164" s="2723"/>
      <c r="AA164" s="2723"/>
      <c r="AB164" s="2723"/>
      <c r="AC164" s="2723"/>
      <c r="AD164" s="2723"/>
    </row>
    <row r="165" spans="2:30" s="66" customFormat="1" ht="15" customHeight="1" x14ac:dyDescent="0.25">
      <c r="B165" s="64"/>
      <c r="C165" s="2723"/>
      <c r="D165" s="2723"/>
      <c r="E165" s="2723"/>
      <c r="F165" s="2723"/>
      <c r="G165" s="2723"/>
      <c r="H165" s="2723"/>
      <c r="I165" s="2723"/>
      <c r="J165" s="2723"/>
      <c r="K165" s="2723"/>
      <c r="L165" s="2723"/>
      <c r="M165" s="2723"/>
      <c r="N165" s="2723"/>
      <c r="O165" s="2723"/>
      <c r="P165" s="2723"/>
      <c r="Q165" s="2723"/>
      <c r="R165" s="2723"/>
      <c r="S165" s="2723"/>
      <c r="T165" s="2723"/>
      <c r="U165" s="2723"/>
      <c r="V165" s="2723"/>
      <c r="W165" s="2723"/>
      <c r="X165" s="2723"/>
      <c r="Y165" s="2723"/>
      <c r="Z165" s="2723"/>
      <c r="AA165" s="2723"/>
      <c r="AB165" s="2723"/>
      <c r="AC165" s="2723"/>
      <c r="AD165" s="2723"/>
    </row>
    <row r="166" spans="2:30" s="66" customFormat="1" ht="15" customHeight="1" x14ac:dyDescent="0.25">
      <c r="B166" s="64"/>
      <c r="C166" s="2723"/>
      <c r="D166" s="2723"/>
      <c r="E166" s="2723"/>
      <c r="F166" s="2723"/>
      <c r="G166" s="2723"/>
      <c r="H166" s="2723"/>
      <c r="I166" s="2723"/>
      <c r="J166" s="2723"/>
      <c r="K166" s="2723"/>
      <c r="L166" s="2723"/>
      <c r="M166" s="2723"/>
      <c r="N166" s="2723"/>
      <c r="O166" s="2723"/>
      <c r="P166" s="2723"/>
      <c r="Q166" s="2723"/>
      <c r="R166" s="2723"/>
      <c r="S166" s="2723"/>
      <c r="T166" s="2723"/>
      <c r="U166" s="2723"/>
      <c r="V166" s="2723"/>
      <c r="W166" s="2723"/>
      <c r="X166" s="2723"/>
      <c r="Y166" s="2723"/>
      <c r="Z166" s="2723"/>
      <c r="AA166" s="2723"/>
      <c r="AB166" s="2723"/>
      <c r="AC166" s="2723"/>
      <c r="AD166" s="2723"/>
    </row>
    <row r="167" spans="2:30" s="66" customFormat="1" ht="15" customHeight="1" x14ac:dyDescent="0.25">
      <c r="B167" s="67"/>
      <c r="C167" s="62" t="s">
        <v>1022</v>
      </c>
      <c r="D167" s="2701" t="s">
        <v>1043</v>
      </c>
      <c r="E167" s="2701"/>
      <c r="F167" s="2701"/>
      <c r="G167" s="2701"/>
      <c r="H167" s="2701"/>
      <c r="I167" s="2701"/>
      <c r="J167" s="2701"/>
      <c r="K167" s="2701"/>
      <c r="L167" s="2701"/>
      <c r="M167" s="2701"/>
      <c r="N167" s="2701"/>
      <c r="O167" s="2701"/>
      <c r="P167" s="2701"/>
      <c r="Q167" s="2701"/>
      <c r="R167" s="2701"/>
      <c r="S167" s="2701"/>
      <c r="T167" s="2701"/>
      <c r="U167" s="2701"/>
      <c r="V167" s="2701"/>
      <c r="W167" s="2701"/>
      <c r="X167" s="2701"/>
      <c r="Y167" s="2701"/>
      <c r="Z167" s="2701"/>
      <c r="AA167" s="2701"/>
      <c r="AB167" s="2701"/>
      <c r="AC167" s="2701"/>
      <c r="AD167" s="2701"/>
    </row>
    <row r="168" spans="2:30" s="66" customFormat="1" ht="15" customHeight="1" x14ac:dyDescent="0.25">
      <c r="B168" s="67"/>
      <c r="C168" s="62" t="s">
        <v>1023</v>
      </c>
      <c r="D168" s="2701" t="s">
        <v>1044</v>
      </c>
      <c r="E168" s="2701"/>
      <c r="F168" s="2701"/>
      <c r="G168" s="2701"/>
      <c r="H168" s="2701"/>
      <c r="I168" s="2701"/>
      <c r="J168" s="2701"/>
      <c r="K168" s="2701"/>
      <c r="L168" s="2701"/>
      <c r="M168" s="2701"/>
      <c r="N168" s="2701"/>
      <c r="O168" s="2701"/>
      <c r="P168" s="2701"/>
      <c r="Q168" s="2701"/>
      <c r="R168" s="2701"/>
      <c r="S168" s="2701"/>
      <c r="T168" s="2701"/>
      <c r="U168" s="2701"/>
      <c r="V168" s="2701"/>
      <c r="W168" s="2701"/>
      <c r="X168" s="2701"/>
      <c r="Y168" s="2701"/>
      <c r="Z168" s="2701"/>
      <c r="AA168" s="2701"/>
      <c r="AB168" s="2701"/>
      <c r="AC168" s="2701"/>
      <c r="AD168" s="2701"/>
    </row>
    <row r="169" spans="2:30" s="66" customFormat="1" ht="15" customHeight="1" x14ac:dyDescent="0.25">
      <c r="B169" s="67"/>
      <c r="C169" s="62" t="s">
        <v>1024</v>
      </c>
      <c r="D169" s="2701" t="s">
        <v>1045</v>
      </c>
      <c r="E169" s="2701"/>
      <c r="F169" s="2701"/>
      <c r="G169" s="2701"/>
      <c r="H169" s="2701"/>
      <c r="I169" s="2701"/>
      <c r="J169" s="2701"/>
      <c r="K169" s="2701"/>
      <c r="L169" s="2701"/>
      <c r="M169" s="2701"/>
      <c r="N169" s="2701"/>
      <c r="O169" s="2701"/>
      <c r="P169" s="2701"/>
      <c r="Q169" s="2701"/>
      <c r="R169" s="2701"/>
      <c r="S169" s="2701"/>
      <c r="T169" s="2701"/>
      <c r="U169" s="2701"/>
      <c r="V169" s="2701"/>
      <c r="W169" s="2701"/>
      <c r="X169" s="2701"/>
      <c r="Y169" s="2701"/>
      <c r="Z169" s="2701"/>
      <c r="AA169" s="2701"/>
      <c r="AB169" s="2701"/>
      <c r="AC169" s="2701"/>
      <c r="AD169" s="2701"/>
    </row>
    <row r="170" spans="2:30" s="66" customFormat="1" ht="15" customHeight="1" x14ac:dyDescent="0.25">
      <c r="B170" s="67"/>
      <c r="C170" s="62" t="s">
        <v>1025</v>
      </c>
      <c r="D170" s="2701" t="s">
        <v>1046</v>
      </c>
      <c r="E170" s="2701"/>
      <c r="F170" s="2701"/>
      <c r="G170" s="2701"/>
      <c r="H170" s="2701"/>
      <c r="I170" s="2701"/>
      <c r="J170" s="2701"/>
      <c r="K170" s="2701"/>
      <c r="L170" s="2701"/>
      <c r="M170" s="2701"/>
      <c r="N170" s="2701"/>
      <c r="O170" s="2701"/>
      <c r="P170" s="2701"/>
      <c r="Q170" s="2701"/>
      <c r="R170" s="2701"/>
      <c r="S170" s="2701"/>
      <c r="T170" s="2701"/>
      <c r="U170" s="2701"/>
      <c r="V170" s="2701"/>
      <c r="W170" s="2701"/>
      <c r="X170" s="2701"/>
      <c r="Y170" s="2701"/>
      <c r="Z170" s="2701"/>
      <c r="AA170" s="2701"/>
      <c r="AB170" s="2701"/>
      <c r="AC170" s="2701"/>
      <c r="AD170" s="2701"/>
    </row>
    <row r="171" spans="2:30" s="66" customFormat="1" ht="15" customHeight="1" x14ac:dyDescent="0.25">
      <c r="B171" s="67"/>
      <c r="C171" s="62" t="s">
        <v>1026</v>
      </c>
      <c r="D171" s="2701" t="s">
        <v>1047</v>
      </c>
      <c r="E171" s="2701"/>
      <c r="F171" s="2701"/>
      <c r="G171" s="2701"/>
      <c r="H171" s="2701"/>
      <c r="I171" s="2701"/>
      <c r="J171" s="2701"/>
      <c r="K171" s="2701"/>
      <c r="L171" s="2701"/>
      <c r="M171" s="2701"/>
      <c r="N171" s="2701"/>
      <c r="O171" s="2701"/>
      <c r="P171" s="2701"/>
      <c r="Q171" s="2701"/>
      <c r="R171" s="2701"/>
      <c r="S171" s="2701"/>
      <c r="T171" s="2701"/>
      <c r="U171" s="2701"/>
      <c r="V171" s="2701"/>
      <c r="W171" s="2701"/>
      <c r="X171" s="2701"/>
      <c r="Y171" s="2701"/>
      <c r="Z171" s="2701"/>
      <c r="AA171" s="2701"/>
      <c r="AB171" s="2701"/>
      <c r="AC171" s="2701"/>
      <c r="AD171" s="2701"/>
    </row>
    <row r="172" spans="2:30" s="66" customFormat="1" ht="15" customHeight="1" x14ac:dyDescent="0.25">
      <c r="B172" s="67"/>
      <c r="C172" s="62" t="s">
        <v>1048</v>
      </c>
      <c r="D172" s="2701" t="s">
        <v>1049</v>
      </c>
      <c r="E172" s="2701"/>
      <c r="F172" s="2701"/>
      <c r="G172" s="2701"/>
      <c r="H172" s="2701"/>
      <c r="I172" s="2701"/>
      <c r="J172" s="2701"/>
      <c r="K172" s="2701"/>
      <c r="L172" s="2701"/>
      <c r="M172" s="2701"/>
      <c r="N172" s="2701"/>
      <c r="O172" s="2701"/>
      <c r="P172" s="2701"/>
      <c r="Q172" s="2701"/>
      <c r="R172" s="2701"/>
      <c r="S172" s="2701"/>
      <c r="T172" s="2701"/>
      <c r="U172" s="2701"/>
      <c r="V172" s="2701"/>
      <c r="W172" s="2701"/>
      <c r="X172" s="2701"/>
      <c r="Y172" s="2701"/>
      <c r="Z172" s="2701"/>
      <c r="AA172" s="2701"/>
      <c r="AB172" s="2701"/>
      <c r="AC172" s="2701"/>
      <c r="AD172" s="2701"/>
    </row>
    <row r="173" spans="2:30" s="66" customFormat="1" ht="15" customHeight="1" x14ac:dyDescent="0.25">
      <c r="B173" s="67"/>
      <c r="C173" s="62" t="s">
        <v>1050</v>
      </c>
      <c r="D173" s="2725" t="s">
        <v>1051</v>
      </c>
      <c r="E173" s="2725"/>
      <c r="F173" s="2725"/>
      <c r="G173" s="2725"/>
      <c r="H173" s="2725"/>
      <c r="I173" s="2725"/>
      <c r="J173" s="2725"/>
      <c r="K173" s="2725"/>
      <c r="L173" s="2725"/>
      <c r="M173" s="2725"/>
      <c r="N173" s="2725"/>
      <c r="O173" s="2725"/>
      <c r="P173" s="2725"/>
      <c r="Q173" s="2725"/>
      <c r="R173" s="2725"/>
      <c r="S173" s="2725"/>
      <c r="T173" s="2725"/>
      <c r="U173" s="2725"/>
      <c r="V173" s="2725"/>
      <c r="W173" s="2725"/>
      <c r="X173" s="2725"/>
      <c r="Y173" s="2725"/>
      <c r="Z173" s="2725"/>
      <c r="AA173" s="2725"/>
      <c r="AB173" s="2725"/>
      <c r="AC173" s="2725"/>
      <c r="AD173" s="2725"/>
    </row>
    <row r="174" spans="2:30" s="66" customFormat="1" ht="15" customHeight="1" x14ac:dyDescent="0.25">
      <c r="B174" s="67"/>
      <c r="C174" s="62"/>
      <c r="D174" s="2725"/>
      <c r="E174" s="2725"/>
      <c r="F174" s="2725"/>
      <c r="G174" s="2725"/>
      <c r="H174" s="2725"/>
      <c r="I174" s="2725"/>
      <c r="J174" s="2725"/>
      <c r="K174" s="2725"/>
      <c r="L174" s="2725"/>
      <c r="M174" s="2725"/>
      <c r="N174" s="2725"/>
      <c r="O174" s="2725"/>
      <c r="P174" s="2725"/>
      <c r="Q174" s="2725"/>
      <c r="R174" s="2725"/>
      <c r="S174" s="2725"/>
      <c r="T174" s="2725"/>
      <c r="U174" s="2725"/>
      <c r="V174" s="2725"/>
      <c r="W174" s="2725"/>
      <c r="X174" s="2725"/>
      <c r="Y174" s="2725"/>
      <c r="Z174" s="2725"/>
      <c r="AA174" s="2725"/>
      <c r="AB174" s="2725"/>
      <c r="AC174" s="2725"/>
      <c r="AD174" s="2725"/>
    </row>
    <row r="175" spans="2:30" s="66" customFormat="1" ht="15" customHeight="1" x14ac:dyDescent="0.25">
      <c r="B175" s="67"/>
      <c r="C175" s="62" t="s">
        <v>1052</v>
      </c>
      <c r="D175" s="2725" t="s">
        <v>1053</v>
      </c>
      <c r="E175" s="2725"/>
      <c r="F175" s="2725"/>
      <c r="G175" s="2725"/>
      <c r="H175" s="2725"/>
      <c r="I175" s="2725"/>
      <c r="J175" s="2725"/>
      <c r="K175" s="2725"/>
      <c r="L175" s="2725"/>
      <c r="M175" s="2725"/>
      <c r="N175" s="2725"/>
      <c r="O175" s="2725"/>
      <c r="P175" s="2725"/>
      <c r="Q175" s="2725"/>
      <c r="R175" s="2725"/>
      <c r="S175" s="2725"/>
      <c r="T175" s="2725"/>
      <c r="U175" s="2725"/>
      <c r="V175" s="2725"/>
      <c r="W175" s="2725"/>
      <c r="X175" s="2725"/>
      <c r="Y175" s="2725"/>
      <c r="Z175" s="2725"/>
      <c r="AA175" s="2725"/>
      <c r="AB175" s="2725"/>
      <c r="AC175" s="2725"/>
      <c r="AD175" s="2725"/>
    </row>
    <row r="176" spans="2:30" s="66" customFormat="1" ht="15" customHeight="1" x14ac:dyDescent="0.25">
      <c r="B176" s="67"/>
      <c r="C176" s="67"/>
      <c r="D176" s="2725"/>
      <c r="E176" s="2725"/>
      <c r="F176" s="2725"/>
      <c r="G176" s="2725"/>
      <c r="H176" s="2725"/>
      <c r="I176" s="2725"/>
      <c r="J176" s="2725"/>
      <c r="K176" s="2725"/>
      <c r="L176" s="2725"/>
      <c r="M176" s="2725"/>
      <c r="N176" s="2725"/>
      <c r="O176" s="2725"/>
      <c r="P176" s="2725"/>
      <c r="Q176" s="2725"/>
      <c r="R176" s="2725"/>
      <c r="S176" s="2725"/>
      <c r="T176" s="2725"/>
      <c r="U176" s="2725"/>
      <c r="V176" s="2725"/>
      <c r="W176" s="2725"/>
      <c r="X176" s="2725"/>
      <c r="Y176" s="2725"/>
      <c r="Z176" s="2725"/>
      <c r="AA176" s="2725"/>
      <c r="AB176" s="2725"/>
      <c r="AC176" s="2725"/>
      <c r="AD176" s="2725"/>
    </row>
    <row r="177" spans="2:30" s="66" customFormat="1" ht="15" customHeight="1" x14ac:dyDescent="0.25">
      <c r="B177" s="68" t="s">
        <v>1067</v>
      </c>
      <c r="C177" s="2701" t="s">
        <v>1055</v>
      </c>
      <c r="D177" s="2701"/>
      <c r="E177" s="2701"/>
      <c r="F177" s="2701"/>
      <c r="G177" s="2701"/>
      <c r="H177" s="2701"/>
      <c r="I177" s="2701"/>
      <c r="J177" s="2701"/>
      <c r="K177" s="2701"/>
      <c r="L177" s="2701"/>
      <c r="M177" s="2701"/>
      <c r="N177" s="2701"/>
      <c r="O177" s="2701"/>
      <c r="P177" s="2701"/>
      <c r="Q177" s="2701"/>
      <c r="R177" s="2701"/>
      <c r="S177" s="2701"/>
      <c r="T177" s="2701"/>
      <c r="U177" s="2701"/>
      <c r="V177" s="2701"/>
      <c r="W177" s="2701"/>
      <c r="X177" s="2701"/>
      <c r="Y177" s="2701"/>
      <c r="Z177" s="2701"/>
      <c r="AA177" s="2701"/>
      <c r="AB177" s="2701"/>
      <c r="AC177" s="2701"/>
      <c r="AD177" s="2701"/>
    </row>
    <row r="178" spans="2:30" s="66" customFormat="1" ht="15" customHeight="1" x14ac:dyDescent="0.25">
      <c r="B178" s="68" t="s">
        <v>1246</v>
      </c>
      <c r="C178" s="2701" t="s">
        <v>1057</v>
      </c>
      <c r="D178" s="2701"/>
      <c r="E178" s="2701"/>
      <c r="F178" s="2701"/>
      <c r="G178" s="2701"/>
      <c r="H178" s="2701"/>
      <c r="I178" s="2701"/>
      <c r="J178" s="2701"/>
      <c r="K178" s="2701"/>
      <c r="L178" s="2701"/>
      <c r="M178" s="2701"/>
      <c r="N178" s="2701"/>
      <c r="O178" s="2701"/>
      <c r="P178" s="2701"/>
      <c r="Q178" s="2701"/>
      <c r="R178" s="2701"/>
      <c r="S178" s="2701"/>
      <c r="T178" s="2701"/>
      <c r="U178" s="2701"/>
      <c r="V178" s="2701"/>
      <c r="W178" s="2701"/>
      <c r="X178" s="2701"/>
      <c r="Y178" s="2701"/>
      <c r="Z178" s="2701"/>
      <c r="AA178" s="2701"/>
      <c r="AB178" s="2701"/>
      <c r="AC178" s="2701"/>
      <c r="AD178" s="2701"/>
    </row>
    <row r="179" spans="2:30" s="66" customFormat="1" ht="15" customHeight="1" x14ac:dyDescent="0.25">
      <c r="B179" s="68" t="s">
        <v>1247</v>
      </c>
      <c r="C179" s="2725" t="s">
        <v>1059</v>
      </c>
      <c r="D179" s="2725"/>
      <c r="E179" s="2725"/>
      <c r="F179" s="2725"/>
      <c r="G179" s="2725"/>
      <c r="H179" s="2725"/>
      <c r="I179" s="2725"/>
      <c r="J179" s="2725"/>
      <c r="K179" s="2725"/>
      <c r="L179" s="2725"/>
      <c r="M179" s="2725"/>
      <c r="N179" s="2725"/>
      <c r="O179" s="2725"/>
      <c r="P179" s="2725"/>
      <c r="Q179" s="2725"/>
      <c r="R179" s="2725"/>
      <c r="S179" s="2725"/>
      <c r="T179" s="2725"/>
      <c r="U179" s="2725"/>
      <c r="V179" s="2725"/>
      <c r="W179" s="2725"/>
      <c r="X179" s="2725"/>
      <c r="Y179" s="2725"/>
      <c r="Z179" s="2725"/>
      <c r="AA179" s="2725"/>
      <c r="AB179" s="2725"/>
      <c r="AC179" s="2725"/>
      <c r="AD179" s="2725"/>
    </row>
    <row r="180" spans="2:30" s="66" customFormat="1" ht="15" customHeight="1" x14ac:dyDescent="0.25">
      <c r="B180" s="67"/>
      <c r="C180" s="2725"/>
      <c r="D180" s="2725"/>
      <c r="E180" s="2725"/>
      <c r="F180" s="2725"/>
      <c r="G180" s="2725"/>
      <c r="H180" s="2725"/>
      <c r="I180" s="2725"/>
      <c r="J180" s="2725"/>
      <c r="K180" s="2725"/>
      <c r="L180" s="2725"/>
      <c r="M180" s="2725"/>
      <c r="N180" s="2725"/>
      <c r="O180" s="2725"/>
      <c r="P180" s="2725"/>
      <c r="Q180" s="2725"/>
      <c r="R180" s="2725"/>
      <c r="S180" s="2725"/>
      <c r="T180" s="2725"/>
      <c r="U180" s="2725"/>
      <c r="V180" s="2725"/>
      <c r="W180" s="2725"/>
      <c r="X180" s="2725"/>
      <c r="Y180" s="2725"/>
      <c r="Z180" s="2725"/>
      <c r="AA180" s="2725"/>
      <c r="AB180" s="2725"/>
      <c r="AC180" s="2725"/>
      <c r="AD180" s="2725"/>
    </row>
    <row r="181" spans="2:30" s="66" customFormat="1" ht="15" customHeight="1" x14ac:dyDescent="0.25">
      <c r="B181" s="68" t="s">
        <v>1248</v>
      </c>
      <c r="C181" s="2725" t="s">
        <v>1061</v>
      </c>
      <c r="D181" s="2725"/>
      <c r="E181" s="2725"/>
      <c r="F181" s="2725"/>
      <c r="G181" s="2725"/>
      <c r="H181" s="2725"/>
      <c r="I181" s="2725"/>
      <c r="J181" s="2725"/>
      <c r="K181" s="2725"/>
      <c r="L181" s="2725"/>
      <c r="M181" s="2725"/>
      <c r="N181" s="2725"/>
      <c r="O181" s="2725"/>
      <c r="P181" s="2725"/>
      <c r="Q181" s="2725"/>
      <c r="R181" s="2725"/>
      <c r="S181" s="2725"/>
      <c r="T181" s="2725"/>
      <c r="U181" s="2725"/>
      <c r="V181" s="2725"/>
      <c r="W181" s="2725"/>
      <c r="X181" s="2725"/>
      <c r="Y181" s="2725"/>
      <c r="Z181" s="2725"/>
      <c r="AA181" s="2725"/>
      <c r="AB181" s="2725"/>
      <c r="AC181" s="2725"/>
      <c r="AD181" s="2725"/>
    </row>
    <row r="182" spans="2:30" s="66" customFormat="1" ht="15" customHeight="1" x14ac:dyDescent="0.25">
      <c r="B182" s="67"/>
      <c r="C182" s="2725"/>
      <c r="D182" s="2725"/>
      <c r="E182" s="2725"/>
      <c r="F182" s="2725"/>
      <c r="G182" s="2725"/>
      <c r="H182" s="2725"/>
      <c r="I182" s="2725"/>
      <c r="J182" s="2725"/>
      <c r="K182" s="2725"/>
      <c r="L182" s="2725"/>
      <c r="M182" s="2725"/>
      <c r="N182" s="2725"/>
      <c r="O182" s="2725"/>
      <c r="P182" s="2725"/>
      <c r="Q182" s="2725"/>
      <c r="R182" s="2725"/>
      <c r="S182" s="2725"/>
      <c r="T182" s="2725"/>
      <c r="U182" s="2725"/>
      <c r="V182" s="2725"/>
      <c r="W182" s="2725"/>
      <c r="X182" s="2725"/>
      <c r="Y182" s="2725"/>
      <c r="Z182" s="2725"/>
      <c r="AA182" s="2725"/>
      <c r="AB182" s="2725"/>
      <c r="AC182" s="2725"/>
      <c r="AD182" s="2725"/>
    </row>
    <row r="183" spans="2:30" s="66" customFormat="1" ht="15" customHeight="1" x14ac:dyDescent="0.25">
      <c r="B183" s="68" t="s">
        <v>1249</v>
      </c>
      <c r="C183" s="2725" t="s">
        <v>1063</v>
      </c>
      <c r="D183" s="2725"/>
      <c r="E183" s="2725"/>
      <c r="F183" s="2725"/>
      <c r="G183" s="2725"/>
      <c r="H183" s="2725"/>
      <c r="I183" s="2725"/>
      <c r="J183" s="2725"/>
      <c r="K183" s="2725"/>
      <c r="L183" s="2725"/>
      <c r="M183" s="2725"/>
      <c r="N183" s="2725"/>
      <c r="O183" s="2725"/>
      <c r="P183" s="2725"/>
      <c r="Q183" s="2725"/>
      <c r="R183" s="2725"/>
      <c r="S183" s="2725"/>
      <c r="T183" s="2725"/>
      <c r="U183" s="2725"/>
      <c r="V183" s="2725"/>
      <c r="W183" s="2725"/>
      <c r="X183" s="2725"/>
      <c r="Y183" s="2725"/>
      <c r="Z183" s="2725"/>
      <c r="AA183" s="2725"/>
      <c r="AB183" s="2725"/>
      <c r="AC183" s="2725"/>
      <c r="AD183" s="2725"/>
    </row>
    <row r="184" spans="2:30" s="66" customFormat="1" ht="15" customHeight="1" x14ac:dyDescent="0.25">
      <c r="B184" s="67"/>
      <c r="C184" s="2725"/>
      <c r="D184" s="2725"/>
      <c r="E184" s="2725"/>
      <c r="F184" s="2725"/>
      <c r="G184" s="2725"/>
      <c r="H184" s="2725"/>
      <c r="I184" s="2725"/>
      <c r="J184" s="2725"/>
      <c r="K184" s="2725"/>
      <c r="L184" s="2725"/>
      <c r="M184" s="2725"/>
      <c r="N184" s="2725"/>
      <c r="O184" s="2725"/>
      <c r="P184" s="2725"/>
      <c r="Q184" s="2725"/>
      <c r="R184" s="2725"/>
      <c r="S184" s="2725"/>
      <c r="T184" s="2725"/>
      <c r="U184" s="2725"/>
      <c r="V184" s="2725"/>
      <c r="W184" s="2725"/>
      <c r="X184" s="2725"/>
      <c r="Y184" s="2725"/>
      <c r="Z184" s="2725"/>
      <c r="AA184" s="2725"/>
      <c r="AB184" s="2725"/>
      <c r="AC184" s="2725"/>
      <c r="AD184" s="2725"/>
    </row>
    <row r="185" spans="2:30" s="66" customFormat="1" ht="15" customHeight="1" x14ac:dyDescent="0.25">
      <c r="B185" s="67"/>
      <c r="C185" s="2725"/>
      <c r="D185" s="2725"/>
      <c r="E185" s="2725"/>
      <c r="F185" s="2725"/>
      <c r="G185" s="2725"/>
      <c r="H185" s="2725"/>
      <c r="I185" s="2725"/>
      <c r="J185" s="2725"/>
      <c r="K185" s="2725"/>
      <c r="L185" s="2725"/>
      <c r="M185" s="2725"/>
      <c r="N185" s="2725"/>
      <c r="O185" s="2725"/>
      <c r="P185" s="2725"/>
      <c r="Q185" s="2725"/>
      <c r="R185" s="2725"/>
      <c r="S185" s="2725"/>
      <c r="T185" s="2725"/>
      <c r="U185" s="2725"/>
      <c r="V185" s="2725"/>
      <c r="W185" s="2725"/>
      <c r="X185" s="2725"/>
      <c r="Y185" s="2725"/>
      <c r="Z185" s="2725"/>
      <c r="AA185" s="2725"/>
      <c r="AB185" s="2725"/>
      <c r="AC185" s="2725"/>
      <c r="AD185" s="2725"/>
    </row>
    <row r="186" spans="2:30" s="66" customFormat="1" ht="15" customHeight="1" x14ac:dyDescent="0.25">
      <c r="B186" s="67"/>
      <c r="C186" s="2725"/>
      <c r="D186" s="2725"/>
      <c r="E186" s="2725"/>
      <c r="F186" s="2725"/>
      <c r="G186" s="2725"/>
      <c r="H186" s="2725"/>
      <c r="I186" s="2725"/>
      <c r="J186" s="2725"/>
      <c r="K186" s="2725"/>
      <c r="L186" s="2725"/>
      <c r="M186" s="2725"/>
      <c r="N186" s="2725"/>
      <c r="O186" s="2725"/>
      <c r="P186" s="2725"/>
      <c r="Q186" s="2725"/>
      <c r="R186" s="2725"/>
      <c r="S186" s="2725"/>
      <c r="T186" s="2725"/>
      <c r="U186" s="2725"/>
      <c r="V186" s="2725"/>
      <c r="W186" s="2725"/>
      <c r="X186" s="2725"/>
      <c r="Y186" s="2725"/>
      <c r="Z186" s="2725"/>
      <c r="AA186" s="2725"/>
      <c r="AB186" s="2725"/>
      <c r="AC186" s="2725"/>
      <c r="AD186" s="2725"/>
    </row>
    <row r="187" spans="2:30" s="66" customFormat="1" ht="15" customHeight="1" x14ac:dyDescent="0.25">
      <c r="B187" s="67"/>
      <c r="C187" s="2725"/>
      <c r="D187" s="2725"/>
      <c r="E187" s="2725"/>
      <c r="F187" s="2725"/>
      <c r="G187" s="2725"/>
      <c r="H187" s="2725"/>
      <c r="I187" s="2725"/>
      <c r="J187" s="2725"/>
      <c r="K187" s="2725"/>
      <c r="L187" s="2725"/>
      <c r="M187" s="2725"/>
      <c r="N187" s="2725"/>
      <c r="O187" s="2725"/>
      <c r="P187" s="2725"/>
      <c r="Q187" s="2725"/>
      <c r="R187" s="2725"/>
      <c r="S187" s="2725"/>
      <c r="T187" s="2725"/>
      <c r="U187" s="2725"/>
      <c r="V187" s="2725"/>
      <c r="W187" s="2725"/>
      <c r="X187" s="2725"/>
      <c r="Y187" s="2725"/>
      <c r="Z187" s="2725"/>
      <c r="AA187" s="2725"/>
      <c r="AB187" s="2725"/>
      <c r="AC187" s="2725"/>
      <c r="AD187" s="2725"/>
    </row>
    <row r="188" spans="2:30" s="66" customFormat="1" ht="15" customHeight="1" x14ac:dyDescent="0.25">
      <c r="B188" s="68" t="s">
        <v>1250</v>
      </c>
      <c r="C188" s="2701" t="s">
        <v>1193</v>
      </c>
      <c r="D188" s="2701"/>
      <c r="E188" s="2701"/>
      <c r="F188" s="2701"/>
      <c r="G188" s="2701"/>
      <c r="H188" s="2701"/>
      <c r="I188" s="2701"/>
      <c r="J188" s="2701"/>
      <c r="K188" s="2701"/>
      <c r="L188" s="2701"/>
      <c r="M188" s="2701"/>
      <c r="N188" s="2701"/>
      <c r="O188" s="2701"/>
      <c r="P188" s="2701"/>
      <c r="Q188" s="2701"/>
      <c r="R188" s="2701"/>
      <c r="S188" s="2701"/>
      <c r="T188" s="2701"/>
      <c r="U188" s="2701"/>
      <c r="V188" s="2701"/>
      <c r="W188" s="2701"/>
      <c r="X188" s="2701"/>
      <c r="Y188" s="2701"/>
      <c r="Z188" s="2701"/>
      <c r="AA188" s="2701"/>
      <c r="AB188" s="2701"/>
      <c r="AC188" s="2701"/>
      <c r="AD188" s="2701"/>
    </row>
    <row r="189" spans="2:30" s="66" customFormat="1" ht="15" customHeight="1" x14ac:dyDescent="0.25">
      <c r="B189" s="67"/>
      <c r="C189" s="62" t="s">
        <v>1016</v>
      </c>
      <c r="D189" s="2725" t="s">
        <v>1194</v>
      </c>
      <c r="E189" s="2725"/>
      <c r="F189" s="2725"/>
      <c r="G189" s="2725"/>
      <c r="H189" s="2725"/>
      <c r="I189" s="2725"/>
      <c r="J189" s="2725"/>
      <c r="K189" s="2725"/>
      <c r="L189" s="2725"/>
      <c r="M189" s="2725"/>
      <c r="N189" s="2725"/>
      <c r="O189" s="2725"/>
      <c r="P189" s="2725"/>
      <c r="Q189" s="2725"/>
      <c r="R189" s="2725"/>
      <c r="S189" s="2725"/>
      <c r="T189" s="2725"/>
      <c r="U189" s="2725"/>
      <c r="V189" s="2725"/>
      <c r="W189" s="2725"/>
      <c r="X189" s="2725"/>
      <c r="Y189" s="2725"/>
      <c r="Z189" s="2725"/>
      <c r="AA189" s="2725"/>
      <c r="AB189" s="2725"/>
      <c r="AC189" s="2725"/>
      <c r="AD189" s="2725"/>
    </row>
    <row r="190" spans="2:30" s="66" customFormat="1" ht="15" customHeight="1" x14ac:dyDescent="0.25">
      <c r="B190" s="67"/>
      <c r="C190" s="67"/>
      <c r="D190" s="2725"/>
      <c r="E190" s="2725"/>
      <c r="F190" s="2725"/>
      <c r="G190" s="2725"/>
      <c r="H190" s="2725"/>
      <c r="I190" s="2725"/>
      <c r="J190" s="2725"/>
      <c r="K190" s="2725"/>
      <c r="L190" s="2725"/>
      <c r="M190" s="2725"/>
      <c r="N190" s="2725"/>
      <c r="O190" s="2725"/>
      <c r="P190" s="2725"/>
      <c r="Q190" s="2725"/>
      <c r="R190" s="2725"/>
      <c r="S190" s="2725"/>
      <c r="T190" s="2725"/>
      <c r="U190" s="2725"/>
      <c r="V190" s="2725"/>
      <c r="W190" s="2725"/>
      <c r="X190" s="2725"/>
      <c r="Y190" s="2725"/>
      <c r="Z190" s="2725"/>
      <c r="AA190" s="2725"/>
      <c r="AB190" s="2725"/>
      <c r="AC190" s="2725"/>
      <c r="AD190" s="2725"/>
    </row>
    <row r="191" spans="2:30" s="66" customFormat="1" ht="15" customHeight="1" x14ac:dyDescent="0.25">
      <c r="B191" s="67"/>
      <c r="C191" s="67"/>
      <c r="D191" s="2725"/>
      <c r="E191" s="2725"/>
      <c r="F191" s="2725"/>
      <c r="G191" s="2725"/>
      <c r="H191" s="2725"/>
      <c r="I191" s="2725"/>
      <c r="J191" s="2725"/>
      <c r="K191" s="2725"/>
      <c r="L191" s="2725"/>
      <c r="M191" s="2725"/>
      <c r="N191" s="2725"/>
      <c r="O191" s="2725"/>
      <c r="P191" s="2725"/>
      <c r="Q191" s="2725"/>
      <c r="R191" s="2725"/>
      <c r="S191" s="2725"/>
      <c r="T191" s="2725"/>
      <c r="U191" s="2725"/>
      <c r="V191" s="2725"/>
      <c r="W191" s="2725"/>
      <c r="X191" s="2725"/>
      <c r="Y191" s="2725"/>
      <c r="Z191" s="2725"/>
      <c r="AA191" s="2725"/>
      <c r="AB191" s="2725"/>
      <c r="AC191" s="2725"/>
      <c r="AD191" s="2725"/>
    </row>
    <row r="192" spans="2:30" s="66" customFormat="1" ht="15" customHeight="1" x14ac:dyDescent="0.25">
      <c r="B192" s="67"/>
      <c r="C192" s="67"/>
      <c r="D192" s="2725"/>
      <c r="E192" s="2725"/>
      <c r="F192" s="2725"/>
      <c r="G192" s="2725"/>
      <c r="H192" s="2725"/>
      <c r="I192" s="2725"/>
      <c r="J192" s="2725"/>
      <c r="K192" s="2725"/>
      <c r="L192" s="2725"/>
      <c r="M192" s="2725"/>
      <c r="N192" s="2725"/>
      <c r="O192" s="2725"/>
      <c r="P192" s="2725"/>
      <c r="Q192" s="2725"/>
      <c r="R192" s="2725"/>
      <c r="S192" s="2725"/>
      <c r="T192" s="2725"/>
      <c r="U192" s="2725"/>
      <c r="V192" s="2725"/>
      <c r="W192" s="2725"/>
      <c r="X192" s="2725"/>
      <c r="Y192" s="2725"/>
      <c r="Z192" s="2725"/>
      <c r="AA192" s="2725"/>
      <c r="AB192" s="2725"/>
      <c r="AC192" s="2725"/>
      <c r="AD192" s="2725"/>
    </row>
    <row r="193" spans="2:30" s="66" customFormat="1" ht="15" customHeight="1" x14ac:dyDescent="0.25">
      <c r="B193" s="67"/>
      <c r="C193" s="67"/>
      <c r="D193" s="2725"/>
      <c r="E193" s="2725"/>
      <c r="F193" s="2725"/>
      <c r="G193" s="2725"/>
      <c r="H193" s="2725"/>
      <c r="I193" s="2725"/>
      <c r="J193" s="2725"/>
      <c r="K193" s="2725"/>
      <c r="L193" s="2725"/>
      <c r="M193" s="2725"/>
      <c r="N193" s="2725"/>
      <c r="O193" s="2725"/>
      <c r="P193" s="2725"/>
      <c r="Q193" s="2725"/>
      <c r="R193" s="2725"/>
      <c r="S193" s="2725"/>
      <c r="T193" s="2725"/>
      <c r="U193" s="2725"/>
      <c r="V193" s="2725"/>
      <c r="W193" s="2725"/>
      <c r="X193" s="2725"/>
      <c r="Y193" s="2725"/>
      <c r="Z193" s="2725"/>
      <c r="AA193" s="2725"/>
      <c r="AB193" s="2725"/>
      <c r="AC193" s="2725"/>
      <c r="AD193" s="2725"/>
    </row>
    <row r="194" spans="2:30" s="66" customFormat="1" ht="15" customHeight="1" x14ac:dyDescent="0.25">
      <c r="B194" s="67"/>
      <c r="C194" s="62" t="s">
        <v>1017</v>
      </c>
      <c r="D194" s="2725" t="s">
        <v>1065</v>
      </c>
      <c r="E194" s="2725"/>
      <c r="F194" s="2725"/>
      <c r="G194" s="2725"/>
      <c r="H194" s="2725"/>
      <c r="I194" s="2725"/>
      <c r="J194" s="2725"/>
      <c r="K194" s="2725"/>
      <c r="L194" s="2725"/>
      <c r="M194" s="2725"/>
      <c r="N194" s="2725"/>
      <c r="O194" s="2725"/>
      <c r="P194" s="2725"/>
      <c r="Q194" s="2725"/>
      <c r="R194" s="2725"/>
      <c r="S194" s="2725"/>
      <c r="T194" s="2725"/>
      <c r="U194" s="2725"/>
      <c r="V194" s="2725"/>
      <c r="W194" s="2725"/>
      <c r="X194" s="2725"/>
      <c r="Y194" s="2725"/>
      <c r="Z194" s="2725"/>
      <c r="AA194" s="2725"/>
      <c r="AB194" s="2725"/>
      <c r="AC194" s="2725"/>
      <c r="AD194" s="2725"/>
    </row>
    <row r="195" spans="2:30" s="66" customFormat="1" ht="15" customHeight="1" x14ac:dyDescent="0.25">
      <c r="B195" s="67"/>
      <c r="C195" s="67"/>
      <c r="D195" s="2725"/>
      <c r="E195" s="2725"/>
      <c r="F195" s="2725"/>
      <c r="G195" s="2725"/>
      <c r="H195" s="2725"/>
      <c r="I195" s="2725"/>
      <c r="J195" s="2725"/>
      <c r="K195" s="2725"/>
      <c r="L195" s="2725"/>
      <c r="M195" s="2725"/>
      <c r="N195" s="2725"/>
      <c r="O195" s="2725"/>
      <c r="P195" s="2725"/>
      <c r="Q195" s="2725"/>
      <c r="R195" s="2725"/>
      <c r="S195" s="2725"/>
      <c r="T195" s="2725"/>
      <c r="U195" s="2725"/>
      <c r="V195" s="2725"/>
      <c r="W195" s="2725"/>
      <c r="X195" s="2725"/>
      <c r="Y195" s="2725"/>
      <c r="Z195" s="2725"/>
      <c r="AA195" s="2725"/>
      <c r="AB195" s="2725"/>
      <c r="AC195" s="2725"/>
      <c r="AD195" s="2725"/>
    </row>
    <row r="196" spans="2:30" s="66" customFormat="1" ht="15" customHeight="1" x14ac:dyDescent="0.25">
      <c r="B196" s="67"/>
      <c r="C196" s="67"/>
      <c r="D196" s="2725"/>
      <c r="E196" s="2725"/>
      <c r="F196" s="2725"/>
      <c r="G196" s="2725"/>
      <c r="H196" s="2725"/>
      <c r="I196" s="2725"/>
      <c r="J196" s="2725"/>
      <c r="K196" s="2725"/>
      <c r="L196" s="2725"/>
      <c r="M196" s="2725"/>
      <c r="N196" s="2725"/>
      <c r="O196" s="2725"/>
      <c r="P196" s="2725"/>
      <c r="Q196" s="2725"/>
      <c r="R196" s="2725"/>
      <c r="S196" s="2725"/>
      <c r="T196" s="2725"/>
      <c r="U196" s="2725"/>
      <c r="V196" s="2725"/>
      <c r="W196" s="2725"/>
      <c r="X196" s="2725"/>
      <c r="Y196" s="2725"/>
      <c r="Z196" s="2725"/>
      <c r="AA196" s="2725"/>
      <c r="AB196" s="2725"/>
      <c r="AC196" s="2725"/>
      <c r="AD196" s="2725"/>
    </row>
    <row r="197" spans="2:30" s="66" customFormat="1" ht="15" customHeight="1" x14ac:dyDescent="0.25">
      <c r="B197" s="67"/>
      <c r="C197" s="67"/>
      <c r="D197" s="2725"/>
      <c r="E197" s="2725"/>
      <c r="F197" s="2725"/>
      <c r="G197" s="2725"/>
      <c r="H197" s="2725"/>
      <c r="I197" s="2725"/>
      <c r="J197" s="2725"/>
      <c r="K197" s="2725"/>
      <c r="L197" s="2725"/>
      <c r="M197" s="2725"/>
      <c r="N197" s="2725"/>
      <c r="O197" s="2725"/>
      <c r="P197" s="2725"/>
      <c r="Q197" s="2725"/>
      <c r="R197" s="2725"/>
      <c r="S197" s="2725"/>
      <c r="T197" s="2725"/>
      <c r="U197" s="2725"/>
      <c r="V197" s="2725"/>
      <c r="W197" s="2725"/>
      <c r="X197" s="2725"/>
      <c r="Y197" s="2725"/>
      <c r="Z197" s="2725"/>
      <c r="AA197" s="2725"/>
      <c r="AB197" s="2725"/>
      <c r="AC197" s="2725"/>
      <c r="AD197" s="2725"/>
    </row>
    <row r="198" spans="2:30" s="66" customFormat="1" ht="15" customHeight="1" x14ac:dyDescent="0.25">
      <c r="B198" s="67"/>
      <c r="C198" s="67"/>
      <c r="D198" s="2725"/>
      <c r="E198" s="2725"/>
      <c r="F198" s="2725"/>
      <c r="G198" s="2725"/>
      <c r="H198" s="2725"/>
      <c r="I198" s="2725"/>
      <c r="J198" s="2725"/>
      <c r="K198" s="2725"/>
      <c r="L198" s="2725"/>
      <c r="M198" s="2725"/>
      <c r="N198" s="2725"/>
      <c r="O198" s="2725"/>
      <c r="P198" s="2725"/>
      <c r="Q198" s="2725"/>
      <c r="R198" s="2725"/>
      <c r="S198" s="2725"/>
      <c r="T198" s="2725"/>
      <c r="U198" s="2725"/>
      <c r="V198" s="2725"/>
      <c r="W198" s="2725"/>
      <c r="X198" s="2725"/>
      <c r="Y198" s="2725"/>
      <c r="Z198" s="2725"/>
      <c r="AA198" s="2725"/>
      <c r="AB198" s="2725"/>
      <c r="AC198" s="2725"/>
      <c r="AD198" s="2725"/>
    </row>
    <row r="199" spans="2:30" s="66" customFormat="1" ht="15" customHeight="1" x14ac:dyDescent="0.25">
      <c r="B199" s="67"/>
      <c r="C199" s="62" t="s">
        <v>1019</v>
      </c>
      <c r="D199" s="2725" t="s">
        <v>1195</v>
      </c>
      <c r="E199" s="2725"/>
      <c r="F199" s="2725"/>
      <c r="G199" s="2725"/>
      <c r="H199" s="2725"/>
      <c r="I199" s="2725"/>
      <c r="J199" s="2725"/>
      <c r="K199" s="2725"/>
      <c r="L199" s="2725"/>
      <c r="M199" s="2725"/>
      <c r="N199" s="2725"/>
      <c r="O199" s="2725"/>
      <c r="P199" s="2725"/>
      <c r="Q199" s="2725"/>
      <c r="R199" s="2725"/>
      <c r="S199" s="2725"/>
      <c r="T199" s="2725"/>
      <c r="U199" s="2725"/>
      <c r="V199" s="2725"/>
      <c r="W199" s="2725"/>
      <c r="X199" s="2725"/>
      <c r="Y199" s="2725"/>
      <c r="Z199" s="2725"/>
      <c r="AA199" s="2725"/>
      <c r="AB199" s="2725"/>
      <c r="AC199" s="2725"/>
      <c r="AD199" s="2725"/>
    </row>
    <row r="200" spans="2:30" s="66" customFormat="1" ht="15" customHeight="1" x14ac:dyDescent="0.25">
      <c r="B200" s="67"/>
      <c r="C200" s="67"/>
      <c r="D200" s="2725"/>
      <c r="E200" s="2725"/>
      <c r="F200" s="2725"/>
      <c r="G200" s="2725"/>
      <c r="H200" s="2725"/>
      <c r="I200" s="2725"/>
      <c r="J200" s="2725"/>
      <c r="K200" s="2725"/>
      <c r="L200" s="2725"/>
      <c r="M200" s="2725"/>
      <c r="N200" s="2725"/>
      <c r="O200" s="2725"/>
      <c r="P200" s="2725"/>
      <c r="Q200" s="2725"/>
      <c r="R200" s="2725"/>
      <c r="S200" s="2725"/>
      <c r="T200" s="2725"/>
      <c r="U200" s="2725"/>
      <c r="V200" s="2725"/>
      <c r="W200" s="2725"/>
      <c r="X200" s="2725"/>
      <c r="Y200" s="2725"/>
      <c r="Z200" s="2725"/>
      <c r="AA200" s="2725"/>
      <c r="AB200" s="2725"/>
      <c r="AC200" s="2725"/>
      <c r="AD200" s="2725"/>
    </row>
    <row r="201" spans="2:30" s="66" customFormat="1" ht="15" customHeight="1" x14ac:dyDescent="0.25">
      <c r="B201" s="67"/>
      <c r="C201" s="67"/>
      <c r="D201" s="2725"/>
      <c r="E201" s="2725"/>
      <c r="F201" s="2725"/>
      <c r="G201" s="2725"/>
      <c r="H201" s="2725"/>
      <c r="I201" s="2725"/>
      <c r="J201" s="2725"/>
      <c r="K201" s="2725"/>
      <c r="L201" s="2725"/>
      <c r="M201" s="2725"/>
      <c r="N201" s="2725"/>
      <c r="O201" s="2725"/>
      <c r="P201" s="2725"/>
      <c r="Q201" s="2725"/>
      <c r="R201" s="2725"/>
      <c r="S201" s="2725"/>
      <c r="T201" s="2725"/>
      <c r="U201" s="2725"/>
      <c r="V201" s="2725"/>
      <c r="W201" s="2725"/>
      <c r="X201" s="2725"/>
      <c r="Y201" s="2725"/>
      <c r="Z201" s="2725"/>
      <c r="AA201" s="2725"/>
      <c r="AB201" s="2725"/>
      <c r="AC201" s="2725"/>
      <c r="AD201" s="2725"/>
    </row>
    <row r="202" spans="2:30" s="66" customFormat="1" ht="15" customHeight="1" x14ac:dyDescent="0.25">
      <c r="B202" s="68" t="s">
        <v>1251</v>
      </c>
      <c r="C202" s="2725" t="s">
        <v>1196</v>
      </c>
      <c r="D202" s="2725"/>
      <c r="E202" s="2725"/>
      <c r="F202" s="2725"/>
      <c r="G202" s="2725"/>
      <c r="H202" s="2725"/>
      <c r="I202" s="2725"/>
      <c r="J202" s="2725"/>
      <c r="K202" s="2725"/>
      <c r="L202" s="2725"/>
      <c r="M202" s="2725"/>
      <c r="N202" s="2725"/>
      <c r="O202" s="2725"/>
      <c r="P202" s="2725"/>
      <c r="Q202" s="2725"/>
      <c r="R202" s="2725"/>
      <c r="S202" s="2725"/>
      <c r="T202" s="2725"/>
      <c r="U202" s="2725"/>
      <c r="V202" s="2725"/>
      <c r="W202" s="2725"/>
      <c r="X202" s="2725"/>
      <c r="Y202" s="2725"/>
      <c r="Z202" s="2725"/>
      <c r="AA202" s="2725"/>
      <c r="AB202" s="2725"/>
      <c r="AC202" s="2725"/>
      <c r="AD202" s="2725"/>
    </row>
    <row r="203" spans="2:30" s="66" customFormat="1" ht="15" customHeight="1" x14ac:dyDescent="0.25">
      <c r="B203" s="67"/>
      <c r="C203" s="2725"/>
      <c r="D203" s="2725"/>
      <c r="E203" s="2725"/>
      <c r="F203" s="2725"/>
      <c r="G203" s="2725"/>
      <c r="H203" s="2725"/>
      <c r="I203" s="2725"/>
      <c r="J203" s="2725"/>
      <c r="K203" s="2725"/>
      <c r="L203" s="2725"/>
      <c r="M203" s="2725"/>
      <c r="N203" s="2725"/>
      <c r="O203" s="2725"/>
      <c r="P203" s="2725"/>
      <c r="Q203" s="2725"/>
      <c r="R203" s="2725"/>
      <c r="S203" s="2725"/>
      <c r="T203" s="2725"/>
      <c r="U203" s="2725"/>
      <c r="V203" s="2725"/>
      <c r="W203" s="2725"/>
      <c r="X203" s="2725"/>
      <c r="Y203" s="2725"/>
      <c r="Z203" s="2725"/>
      <c r="AA203" s="2725"/>
      <c r="AB203" s="2725"/>
      <c r="AC203" s="2725"/>
      <c r="AD203" s="2725"/>
    </row>
    <row r="204" spans="2:30" s="66" customFormat="1" ht="15" customHeight="1" x14ac:dyDescent="0.25">
      <c r="B204" s="67"/>
      <c r="C204" s="2725"/>
      <c r="D204" s="2725"/>
      <c r="E204" s="2725"/>
      <c r="F204" s="2725"/>
      <c r="G204" s="2725"/>
      <c r="H204" s="2725"/>
      <c r="I204" s="2725"/>
      <c r="J204" s="2725"/>
      <c r="K204" s="2725"/>
      <c r="L204" s="2725"/>
      <c r="M204" s="2725"/>
      <c r="N204" s="2725"/>
      <c r="O204" s="2725"/>
      <c r="P204" s="2725"/>
      <c r="Q204" s="2725"/>
      <c r="R204" s="2725"/>
      <c r="S204" s="2725"/>
      <c r="T204" s="2725"/>
      <c r="U204" s="2725"/>
      <c r="V204" s="2725"/>
      <c r="W204" s="2725"/>
      <c r="X204" s="2725"/>
      <c r="Y204" s="2725"/>
      <c r="Z204" s="2725"/>
      <c r="AA204" s="2725"/>
      <c r="AB204" s="2725"/>
      <c r="AC204" s="2725"/>
      <c r="AD204" s="2725"/>
    </row>
    <row r="205" spans="2:30" s="66" customFormat="1" ht="15" customHeight="1" x14ac:dyDescent="0.25">
      <c r="B205" s="67"/>
      <c r="C205" s="2725"/>
      <c r="D205" s="2725"/>
      <c r="E205" s="2725"/>
      <c r="F205" s="2725"/>
      <c r="G205" s="2725"/>
      <c r="H205" s="2725"/>
      <c r="I205" s="2725"/>
      <c r="J205" s="2725"/>
      <c r="K205" s="2725"/>
      <c r="L205" s="2725"/>
      <c r="M205" s="2725"/>
      <c r="N205" s="2725"/>
      <c r="O205" s="2725"/>
      <c r="P205" s="2725"/>
      <c r="Q205" s="2725"/>
      <c r="R205" s="2725"/>
      <c r="S205" s="2725"/>
      <c r="T205" s="2725"/>
      <c r="U205" s="2725"/>
      <c r="V205" s="2725"/>
      <c r="W205" s="2725"/>
      <c r="X205" s="2725"/>
      <c r="Y205" s="2725"/>
      <c r="Z205" s="2725"/>
      <c r="AA205" s="2725"/>
      <c r="AB205" s="2725"/>
      <c r="AC205" s="2725"/>
      <c r="AD205" s="2725"/>
    </row>
    <row r="206" spans="2:30" s="66" customFormat="1" ht="15" customHeight="1" x14ac:dyDescent="0.25">
      <c r="B206" s="67"/>
      <c r="C206" s="2725"/>
      <c r="D206" s="2725"/>
      <c r="E206" s="2725"/>
      <c r="F206" s="2725"/>
      <c r="G206" s="2725"/>
      <c r="H206" s="2725"/>
      <c r="I206" s="2725"/>
      <c r="J206" s="2725"/>
      <c r="K206" s="2725"/>
      <c r="L206" s="2725"/>
      <c r="M206" s="2725"/>
      <c r="N206" s="2725"/>
      <c r="O206" s="2725"/>
      <c r="P206" s="2725"/>
      <c r="Q206" s="2725"/>
      <c r="R206" s="2725"/>
      <c r="S206" s="2725"/>
      <c r="T206" s="2725"/>
      <c r="U206" s="2725"/>
      <c r="V206" s="2725"/>
      <c r="W206" s="2725"/>
      <c r="X206" s="2725"/>
      <c r="Y206" s="2725"/>
      <c r="Z206" s="2725"/>
      <c r="AA206" s="2725"/>
      <c r="AB206" s="2725"/>
      <c r="AC206" s="2725"/>
      <c r="AD206" s="2725"/>
    </row>
    <row r="207" spans="2:30" s="66" customFormat="1" ht="15" customHeight="1" x14ac:dyDescent="0.25">
      <c r="B207" s="67"/>
      <c r="C207" s="2725"/>
      <c r="D207" s="2725"/>
      <c r="E207" s="2725"/>
      <c r="F207" s="2725"/>
      <c r="G207" s="2725"/>
      <c r="H207" s="2725"/>
      <c r="I207" s="2725"/>
      <c r="J207" s="2725"/>
      <c r="K207" s="2725"/>
      <c r="L207" s="2725"/>
      <c r="M207" s="2725"/>
      <c r="N207" s="2725"/>
      <c r="O207" s="2725"/>
      <c r="P207" s="2725"/>
      <c r="Q207" s="2725"/>
      <c r="R207" s="2725"/>
      <c r="S207" s="2725"/>
      <c r="T207" s="2725"/>
      <c r="U207" s="2725"/>
      <c r="V207" s="2725"/>
      <c r="W207" s="2725"/>
      <c r="X207" s="2725"/>
      <c r="Y207" s="2725"/>
      <c r="Z207" s="2725"/>
      <c r="AA207" s="2725"/>
      <c r="AB207" s="2725"/>
      <c r="AC207" s="2725"/>
      <c r="AD207" s="2725"/>
    </row>
    <row r="208" spans="2:30" s="66" customFormat="1" ht="15" customHeight="1" x14ac:dyDescent="0.25">
      <c r="B208" s="68" t="s">
        <v>1252</v>
      </c>
      <c r="C208" s="2725" t="s">
        <v>1197</v>
      </c>
      <c r="D208" s="2725"/>
      <c r="E208" s="2725"/>
      <c r="F208" s="2725"/>
      <c r="G208" s="2725"/>
      <c r="H208" s="2725"/>
      <c r="I208" s="2725"/>
      <c r="J208" s="2725"/>
      <c r="K208" s="2725"/>
      <c r="L208" s="2725"/>
      <c r="M208" s="2725"/>
      <c r="N208" s="2725"/>
      <c r="O208" s="2725"/>
      <c r="P208" s="2725"/>
      <c r="Q208" s="2725"/>
      <c r="R208" s="2725"/>
      <c r="S208" s="2725"/>
      <c r="T208" s="2725"/>
      <c r="U208" s="2725"/>
      <c r="V208" s="2725"/>
      <c r="W208" s="2725"/>
      <c r="X208" s="2725"/>
      <c r="Y208" s="2725"/>
      <c r="Z208" s="2725"/>
      <c r="AA208" s="2725"/>
      <c r="AB208" s="2725"/>
      <c r="AC208" s="2725"/>
      <c r="AD208" s="2725"/>
    </row>
    <row r="209" spans="1:30" s="66" customFormat="1" ht="15" customHeight="1" x14ac:dyDescent="0.25">
      <c r="B209" s="67"/>
      <c r="C209" s="2725"/>
      <c r="D209" s="2725"/>
      <c r="E209" s="2725"/>
      <c r="F209" s="2725"/>
      <c r="G209" s="2725"/>
      <c r="H209" s="2725"/>
      <c r="I209" s="2725"/>
      <c r="J209" s="2725"/>
      <c r="K209" s="2725"/>
      <c r="L209" s="2725"/>
      <c r="M209" s="2725"/>
      <c r="N209" s="2725"/>
      <c r="O209" s="2725"/>
      <c r="P209" s="2725"/>
      <c r="Q209" s="2725"/>
      <c r="R209" s="2725"/>
      <c r="S209" s="2725"/>
      <c r="T209" s="2725"/>
      <c r="U209" s="2725"/>
      <c r="V209" s="2725"/>
      <c r="W209" s="2725"/>
      <c r="X209" s="2725"/>
      <c r="Y209" s="2725"/>
      <c r="Z209" s="2725"/>
      <c r="AA209" s="2725"/>
      <c r="AB209" s="2725"/>
      <c r="AC209" s="2725"/>
      <c r="AD209" s="2725"/>
    </row>
    <row r="210" spans="1:30" ht="15" customHeight="1" thickBot="1" x14ac:dyDescent="0.3">
      <c r="A210" s="3"/>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row>
    <row r="211" spans="1:30" ht="15" customHeight="1" thickBot="1" x14ac:dyDescent="0.3">
      <c r="A211" s="3"/>
      <c r="B211" s="2651" t="s">
        <v>1073</v>
      </c>
      <c r="C211" s="2651"/>
      <c r="D211" s="2651"/>
      <c r="E211" s="2651"/>
      <c r="F211" s="2651"/>
      <c r="G211" s="2651"/>
      <c r="H211" s="2651"/>
      <c r="I211" s="2651"/>
      <c r="J211" s="2651"/>
      <c r="K211" s="2651"/>
      <c r="L211" s="2651"/>
      <c r="M211" s="2651"/>
      <c r="N211" s="2651"/>
      <c r="O211" s="2651"/>
      <c r="P211" s="2651"/>
      <c r="Q211" s="2651"/>
      <c r="R211" s="2651"/>
      <c r="S211" s="2651"/>
      <c r="T211" s="2651"/>
      <c r="U211" s="2651"/>
      <c r="V211" s="2651"/>
      <c r="W211" s="2651"/>
      <c r="X211" s="2651"/>
      <c r="Y211" s="2651"/>
      <c r="Z211" s="2651"/>
      <c r="AA211" s="2651"/>
      <c r="AB211" s="2651"/>
      <c r="AC211" s="2651"/>
      <c r="AD211" s="2651"/>
    </row>
    <row r="212" spans="1:30" ht="1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5" customHeight="1" x14ac:dyDescent="0.25">
      <c r="A213" s="3"/>
      <c r="B213" s="2726" t="str">
        <f>IF('T1-Application Cover Page'!B7&lt;&gt;"",'T1-Application Cover Page'!B7,"")</f>
        <v/>
      </c>
      <c r="C213" s="2727"/>
      <c r="D213" s="2727"/>
      <c r="E213" s="2727"/>
      <c r="F213" s="2727"/>
      <c r="G213" s="2727"/>
      <c r="H213" s="2727"/>
      <c r="I213" s="2727"/>
      <c r="J213" s="2727"/>
      <c r="K213" s="2727"/>
      <c r="L213" s="2727"/>
      <c r="M213" s="2727"/>
      <c r="N213" s="2727"/>
      <c r="O213" s="2727"/>
      <c r="P213" s="2727"/>
      <c r="Q213" s="2727"/>
      <c r="R213" s="2727"/>
      <c r="S213" s="2727"/>
      <c r="T213" s="2727"/>
      <c r="U213" s="2727"/>
      <c r="V213" s="2727"/>
      <c r="W213" s="2727"/>
      <c r="X213" s="2727"/>
      <c r="Y213" s="2727"/>
      <c r="Z213" s="2727"/>
      <c r="AA213" s="2727"/>
      <c r="AB213" s="2727"/>
      <c r="AC213" s="2727"/>
      <c r="AD213" s="2728"/>
    </row>
    <row r="214" spans="1:30" ht="15" customHeight="1" x14ac:dyDescent="0.25">
      <c r="A214" s="3"/>
      <c r="B214" s="2729" t="s">
        <v>1068</v>
      </c>
      <c r="C214" s="2729"/>
      <c r="D214" s="2729"/>
      <c r="E214" s="2729"/>
      <c r="F214" s="2729"/>
      <c r="G214" s="2729"/>
      <c r="H214" s="2729"/>
      <c r="I214" s="2729"/>
      <c r="J214" s="2729"/>
      <c r="K214" s="2729"/>
      <c r="L214" s="2729"/>
      <c r="M214" s="2729"/>
      <c r="N214" s="2729"/>
      <c r="O214" s="2729"/>
      <c r="P214" s="2729"/>
      <c r="Q214" s="2729"/>
      <c r="R214" s="2729"/>
      <c r="S214" s="2729"/>
      <c r="T214" s="2729"/>
      <c r="U214" s="2729"/>
      <c r="V214" s="2729"/>
      <c r="W214" s="2729"/>
      <c r="X214" s="2729"/>
      <c r="Y214" s="2729"/>
      <c r="Z214" s="2729"/>
      <c r="AA214" s="2729"/>
      <c r="AB214" s="2729"/>
      <c r="AC214" s="2729"/>
      <c r="AD214" s="2729"/>
    </row>
    <row r="215" spans="1:30" ht="1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5" customHeight="1" x14ac:dyDescent="0.25">
      <c r="A216" s="3"/>
      <c r="B216" s="274" t="s">
        <v>1069</v>
      </c>
      <c r="C216" s="274"/>
      <c r="D216" s="274"/>
      <c r="E216" s="274"/>
      <c r="F216" s="274"/>
      <c r="G216" s="274"/>
      <c r="H216" s="274"/>
      <c r="I216" s="274"/>
      <c r="J216" s="274"/>
      <c r="K216" s="274"/>
      <c r="L216" s="274"/>
      <c r="M216" s="274"/>
      <c r="N216" s="274"/>
      <c r="O216" s="274"/>
      <c r="P216" s="3"/>
      <c r="Q216" s="274" t="s">
        <v>1070</v>
      </c>
      <c r="R216" s="274"/>
      <c r="S216" s="274"/>
      <c r="T216" s="274"/>
      <c r="U216" s="274"/>
      <c r="V216" s="274"/>
      <c r="W216" s="274"/>
      <c r="X216" s="274"/>
      <c r="Y216" s="274"/>
      <c r="Z216" s="274"/>
      <c r="AA216" s="274"/>
      <c r="AB216" s="274"/>
      <c r="AC216" s="274"/>
      <c r="AD216" s="274"/>
    </row>
    <row r="217" spans="1:30" ht="1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5" customHeight="1" x14ac:dyDescent="0.25">
      <c r="A218" s="3"/>
      <c r="B218" s="2693"/>
      <c r="C218" s="2693"/>
      <c r="D218" s="2693"/>
      <c r="E218" s="2693"/>
      <c r="F218" s="2693"/>
      <c r="G218" s="2693"/>
      <c r="H218" s="2693"/>
      <c r="I218" s="2693"/>
      <c r="J218" s="2693"/>
      <c r="K218" s="2693"/>
      <c r="L218" s="2693"/>
      <c r="M218" s="2693"/>
      <c r="N218" s="2693"/>
      <c r="O218" s="2693"/>
      <c r="P218" s="3"/>
      <c r="Q218" s="2693"/>
      <c r="R218" s="2693"/>
      <c r="S218" s="2693"/>
      <c r="T218" s="2693"/>
      <c r="U218" s="2693"/>
      <c r="V218" s="2693"/>
      <c r="W218" s="2693"/>
      <c r="X218" s="2693"/>
      <c r="Y218" s="2693"/>
      <c r="Z218" s="2693"/>
      <c r="AA218" s="2693"/>
      <c r="AB218" s="2693"/>
      <c r="AC218" s="2693"/>
      <c r="AD218" s="2693"/>
    </row>
    <row r="219" spans="1:30" ht="15" customHeight="1" x14ac:dyDescent="0.25">
      <c r="A219" s="3"/>
      <c r="B219" s="2693"/>
      <c r="C219" s="2693"/>
      <c r="D219" s="2693"/>
      <c r="E219" s="2693"/>
      <c r="F219" s="2693"/>
      <c r="G219" s="2693"/>
      <c r="H219" s="2693"/>
      <c r="I219" s="2693"/>
      <c r="J219" s="2693"/>
      <c r="K219" s="2693"/>
      <c r="L219" s="2693"/>
      <c r="M219" s="2693"/>
      <c r="N219" s="2693"/>
      <c r="O219" s="2693"/>
      <c r="P219" s="3"/>
      <c r="Q219" s="2693"/>
      <c r="R219" s="2693"/>
      <c r="S219" s="2693"/>
      <c r="T219" s="2693"/>
      <c r="U219" s="2693"/>
      <c r="V219" s="2693"/>
      <c r="W219" s="2693"/>
      <c r="X219" s="2693"/>
      <c r="Y219" s="2693"/>
      <c r="Z219" s="2693"/>
      <c r="AA219" s="2693"/>
      <c r="AB219" s="2693"/>
      <c r="AC219" s="2693"/>
      <c r="AD219" s="2693"/>
    </row>
    <row r="220" spans="1:30" ht="15" customHeight="1" x14ac:dyDescent="0.25">
      <c r="A220" s="3"/>
      <c r="B220" s="2694"/>
      <c r="C220" s="2694"/>
      <c r="D220" s="2694"/>
      <c r="E220" s="2694"/>
      <c r="F220" s="2694"/>
      <c r="G220" s="2694"/>
      <c r="H220" s="2694"/>
      <c r="I220" s="2694"/>
      <c r="J220" s="2694"/>
      <c r="K220" s="2694"/>
      <c r="L220" s="2694"/>
      <c r="M220" s="2694"/>
      <c r="N220" s="2694"/>
      <c r="O220" s="2694"/>
      <c r="P220" s="3"/>
      <c r="Q220" s="2694"/>
      <c r="R220" s="2694"/>
      <c r="S220" s="2694"/>
      <c r="T220" s="2694"/>
      <c r="U220" s="2694"/>
      <c r="V220" s="2694"/>
      <c r="W220" s="2694"/>
      <c r="X220" s="2694"/>
      <c r="Y220" s="2694"/>
      <c r="Z220" s="2694"/>
      <c r="AA220" s="2694"/>
      <c r="AB220" s="2694"/>
      <c r="AC220" s="2694"/>
      <c r="AD220" s="2694"/>
    </row>
    <row r="221" spans="1:30" ht="15" customHeight="1" x14ac:dyDescent="0.25">
      <c r="A221" s="3"/>
      <c r="B221" s="2695" t="s">
        <v>1071</v>
      </c>
      <c r="C221" s="2695"/>
      <c r="D221" s="2695"/>
      <c r="E221" s="2695"/>
      <c r="F221" s="2695"/>
      <c r="G221" s="2695"/>
      <c r="H221" s="2695"/>
      <c r="I221" s="2695"/>
      <c r="J221" s="2695"/>
      <c r="K221" s="2695"/>
      <c r="L221" s="2695"/>
      <c r="M221" s="2695"/>
      <c r="N221" s="2695"/>
      <c r="O221" s="2695"/>
      <c r="P221" s="3"/>
      <c r="Q221" s="2695" t="s">
        <v>1072</v>
      </c>
      <c r="R221" s="2695"/>
      <c r="S221" s="2695"/>
      <c r="T221" s="2695"/>
      <c r="U221" s="2695"/>
      <c r="V221" s="2695"/>
      <c r="W221" s="2695"/>
      <c r="X221" s="2695"/>
      <c r="Y221" s="2695"/>
      <c r="Z221" s="2695"/>
      <c r="AA221" s="2695"/>
      <c r="AB221" s="2695"/>
      <c r="AC221" s="2695"/>
      <c r="AD221" s="2695"/>
    </row>
    <row r="222" spans="1:30" ht="1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5" customHeight="1" x14ac:dyDescent="0.25">
      <c r="A223" s="3"/>
      <c r="B223" s="2693"/>
      <c r="C223" s="2693"/>
      <c r="D223" s="2693"/>
      <c r="E223" s="2693"/>
      <c r="F223" s="2693"/>
      <c r="G223" s="2693"/>
      <c r="H223" s="2693"/>
      <c r="I223" s="2693"/>
      <c r="J223" s="2693"/>
      <c r="K223" s="2693"/>
      <c r="L223" s="2693"/>
      <c r="M223" s="2693"/>
      <c r="N223" s="2693"/>
      <c r="O223" s="2693"/>
      <c r="P223" s="3"/>
      <c r="Q223" s="2693"/>
      <c r="R223" s="2693"/>
      <c r="S223" s="2693"/>
      <c r="T223" s="2693"/>
      <c r="U223" s="2693"/>
      <c r="V223" s="2693"/>
      <c r="W223" s="2693"/>
      <c r="X223" s="2693"/>
      <c r="Y223" s="2693"/>
      <c r="Z223" s="2693"/>
      <c r="AA223" s="2693"/>
      <c r="AB223" s="2693"/>
      <c r="AC223" s="2693"/>
      <c r="AD223" s="2693"/>
    </row>
    <row r="224" spans="1:30" ht="15" customHeight="1" x14ac:dyDescent="0.25">
      <c r="A224" s="3"/>
      <c r="B224" s="2694"/>
      <c r="C224" s="2694"/>
      <c r="D224" s="2694"/>
      <c r="E224" s="2694"/>
      <c r="F224" s="2694"/>
      <c r="G224" s="2694"/>
      <c r="H224" s="2694"/>
      <c r="I224" s="2694"/>
      <c r="J224" s="2694"/>
      <c r="K224" s="2694"/>
      <c r="L224" s="2694"/>
      <c r="M224" s="2694"/>
      <c r="N224" s="2694"/>
      <c r="O224" s="2694"/>
      <c r="P224" s="3"/>
      <c r="Q224" s="2694"/>
      <c r="R224" s="2694"/>
      <c r="S224" s="2694"/>
      <c r="T224" s="2694"/>
      <c r="U224" s="2694"/>
      <c r="V224" s="2694"/>
      <c r="W224" s="2694"/>
      <c r="X224" s="2694"/>
      <c r="Y224" s="2694"/>
      <c r="Z224" s="2694"/>
      <c r="AA224" s="2694"/>
      <c r="AB224" s="2694"/>
      <c r="AC224" s="2694"/>
      <c r="AD224" s="2694"/>
    </row>
    <row r="225" spans="1:30" ht="15" customHeight="1" x14ac:dyDescent="0.25">
      <c r="A225" s="3"/>
      <c r="B225" s="2695" t="s">
        <v>992</v>
      </c>
      <c r="C225" s="2695"/>
      <c r="D225" s="2695"/>
      <c r="E225" s="2695"/>
      <c r="F225" s="2695"/>
      <c r="G225" s="2695"/>
      <c r="H225" s="2695"/>
      <c r="I225" s="2695"/>
      <c r="J225" s="2695"/>
      <c r="K225" s="2695"/>
      <c r="L225" s="2695"/>
      <c r="M225" s="2695"/>
      <c r="N225" s="2695"/>
      <c r="O225" s="2695"/>
      <c r="P225" s="3"/>
      <c r="Q225" s="2695" t="s">
        <v>992</v>
      </c>
      <c r="R225" s="2695"/>
      <c r="S225" s="2695"/>
      <c r="T225" s="2695"/>
      <c r="U225" s="2695"/>
      <c r="V225" s="2695"/>
      <c r="W225" s="2695"/>
      <c r="X225" s="2695"/>
      <c r="Y225" s="2695"/>
      <c r="Z225" s="2695"/>
      <c r="AA225" s="2695"/>
      <c r="AB225" s="2695"/>
      <c r="AC225" s="2695"/>
      <c r="AD225" s="2695"/>
    </row>
    <row r="226" spans="1:30" ht="1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5" customHeight="1" x14ac:dyDescent="0.25">
      <c r="A227" s="3"/>
      <c r="B227" s="2693"/>
      <c r="C227" s="2693"/>
      <c r="D227" s="2693"/>
      <c r="E227" s="2693"/>
      <c r="F227" s="2693"/>
      <c r="G227" s="2693"/>
      <c r="H227" s="2693"/>
      <c r="I227" s="2693"/>
      <c r="J227" s="2693"/>
      <c r="K227" s="2693"/>
      <c r="L227" s="2693"/>
      <c r="M227" s="2693"/>
      <c r="N227" s="2693"/>
      <c r="O227" s="2693"/>
      <c r="P227" s="3"/>
      <c r="Q227" s="2693"/>
      <c r="R227" s="2693"/>
      <c r="S227" s="2693"/>
      <c r="T227" s="2693"/>
      <c r="U227" s="2693"/>
      <c r="V227" s="2693"/>
      <c r="W227" s="2693"/>
      <c r="X227" s="2693"/>
      <c r="Y227" s="2693"/>
      <c r="Z227" s="2693"/>
      <c r="AA227" s="2693"/>
      <c r="AB227" s="2693"/>
      <c r="AC227" s="2693"/>
      <c r="AD227" s="2693"/>
    </row>
    <row r="228" spans="1:30" ht="15" customHeight="1" x14ac:dyDescent="0.25">
      <c r="A228" s="3"/>
      <c r="B228" s="2694"/>
      <c r="C228" s="2694"/>
      <c r="D228" s="2694"/>
      <c r="E228" s="2694"/>
      <c r="F228" s="2694"/>
      <c r="G228" s="2694"/>
      <c r="H228" s="2694"/>
      <c r="I228" s="2694"/>
      <c r="J228" s="2694"/>
      <c r="K228" s="2694"/>
      <c r="L228" s="2694"/>
      <c r="M228" s="2694"/>
      <c r="N228" s="2694"/>
      <c r="O228" s="2694"/>
      <c r="P228" s="3"/>
      <c r="Q228" s="2694"/>
      <c r="R228" s="2694"/>
      <c r="S228" s="2694"/>
      <c r="T228" s="2694"/>
      <c r="U228" s="2694"/>
      <c r="V228" s="2694"/>
      <c r="W228" s="2694"/>
      <c r="X228" s="2694"/>
      <c r="Y228" s="2694"/>
      <c r="Z228" s="2694"/>
      <c r="AA228" s="2694"/>
      <c r="AB228" s="2694"/>
      <c r="AC228" s="2694"/>
      <c r="AD228" s="2694"/>
    </row>
    <row r="229" spans="1:30" ht="15" customHeight="1" x14ac:dyDescent="0.25">
      <c r="A229" s="3"/>
      <c r="B229" s="2695" t="s">
        <v>993</v>
      </c>
      <c r="C229" s="2695"/>
      <c r="D229" s="2695"/>
      <c r="E229" s="2695"/>
      <c r="F229" s="2695"/>
      <c r="G229" s="2695"/>
      <c r="H229" s="2695"/>
      <c r="I229" s="2695"/>
      <c r="J229" s="2695"/>
      <c r="K229" s="2695"/>
      <c r="L229" s="2695"/>
      <c r="M229" s="2695"/>
      <c r="N229" s="2695"/>
      <c r="O229" s="2695"/>
      <c r="P229" s="3"/>
      <c r="Q229" s="2695" t="s">
        <v>993</v>
      </c>
      <c r="R229" s="2695"/>
      <c r="S229" s="2695"/>
      <c r="T229" s="2695"/>
      <c r="U229" s="2695"/>
      <c r="V229" s="2695"/>
      <c r="W229" s="2695"/>
      <c r="X229" s="2695"/>
      <c r="Y229" s="2695"/>
      <c r="Z229" s="2695"/>
      <c r="AA229" s="2695"/>
      <c r="AB229" s="2695"/>
      <c r="AC229" s="2695"/>
      <c r="AD229" s="2695"/>
    </row>
    <row r="230" spans="1:30" ht="1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5" customHeight="1" x14ac:dyDescent="0.25">
      <c r="A231" s="3"/>
      <c r="B231" s="199"/>
      <c r="C231" s="199"/>
      <c r="D231" s="199"/>
      <c r="E231" s="199"/>
      <c r="F231" s="199"/>
      <c r="G231" s="199"/>
      <c r="H231" s="199"/>
      <c r="I231" s="199"/>
      <c r="J231" s="199"/>
      <c r="K231" s="199"/>
      <c r="L231" s="199"/>
      <c r="M231" s="199"/>
      <c r="N231" s="199"/>
      <c r="O231" s="199"/>
      <c r="P231" s="199"/>
      <c r="Q231" s="199"/>
      <c r="R231" s="199"/>
      <c r="S231" s="199"/>
      <c r="T231" s="199"/>
      <c r="U231" s="199"/>
      <c r="V231" s="199"/>
      <c r="W231" s="199"/>
      <c r="X231" s="199"/>
      <c r="Y231" s="199"/>
      <c r="Z231" s="199"/>
      <c r="AA231" s="199"/>
      <c r="AB231" s="199"/>
      <c r="AC231" s="199"/>
      <c r="AD231" s="199"/>
    </row>
    <row r="232" spans="1:30" ht="15" customHeight="1" x14ac:dyDescent="0.25"/>
  </sheetData>
  <sheetProtection algorithmName="SHA-512" hashValue="dEuFL7NIEH/BJX3WQxeQ9r3V6D4T+r5zZqNUWOR9PCw5tvSrWsXBd+stiFcq82C7xH+K/dAhbigq0k4phryttA==" saltValue="kKJ33V2mGyPk+ZrLzYyVnQ==" spinCount="100000" sheet="1" objects="1" scenarios="1" selectLockedCells="1"/>
  <mergeCells count="89">
    <mergeCell ref="C22:AD25"/>
    <mergeCell ref="E159:AD160"/>
    <mergeCell ref="C161:AD166"/>
    <mergeCell ref="C121:AD122"/>
    <mergeCell ref="D123:AD127"/>
    <mergeCell ref="D128:AD130"/>
    <mergeCell ref="D131:AD134"/>
    <mergeCell ref="D135:AD138"/>
    <mergeCell ref="D139:AD142"/>
    <mergeCell ref="D143:AD146"/>
    <mergeCell ref="D147:AD150"/>
    <mergeCell ref="D151:AD155"/>
    <mergeCell ref="C101:AD102"/>
    <mergeCell ref="C103:AD104"/>
    <mergeCell ref="C116:AD117"/>
    <mergeCell ref="C118:AD120"/>
    <mergeCell ref="E156:AD158"/>
    <mergeCell ref="D26:AD30"/>
    <mergeCell ref="D31:AD34"/>
    <mergeCell ref="D35:AD41"/>
    <mergeCell ref="D42:AD47"/>
    <mergeCell ref="D48:AD51"/>
    <mergeCell ref="B227:O228"/>
    <mergeCell ref="Q227:AD228"/>
    <mergeCell ref="B229:O229"/>
    <mergeCell ref="Q229:AD229"/>
    <mergeCell ref="B231:AD231"/>
    <mergeCell ref="B221:O221"/>
    <mergeCell ref="Q221:AD221"/>
    <mergeCell ref="B223:O224"/>
    <mergeCell ref="Q223:AD224"/>
    <mergeCell ref="B225:O225"/>
    <mergeCell ref="Q225:AD225"/>
    <mergeCell ref="B213:AD213"/>
    <mergeCell ref="B214:AD214"/>
    <mergeCell ref="B216:O216"/>
    <mergeCell ref="Q216:AD216"/>
    <mergeCell ref="B218:O220"/>
    <mergeCell ref="Q218:AD220"/>
    <mergeCell ref="B211:AD211"/>
    <mergeCell ref="C177:AD177"/>
    <mergeCell ref="C178:AD178"/>
    <mergeCell ref="C179:AD180"/>
    <mergeCell ref="C181:AD182"/>
    <mergeCell ref="C183:AD187"/>
    <mergeCell ref="C188:AD188"/>
    <mergeCell ref="D189:AD193"/>
    <mergeCell ref="D194:AD198"/>
    <mergeCell ref="D199:AD201"/>
    <mergeCell ref="C202:AD207"/>
    <mergeCell ref="C208:AD209"/>
    <mergeCell ref="C65:AD70"/>
    <mergeCell ref="D175:AD176"/>
    <mergeCell ref="D167:AD167"/>
    <mergeCell ref="D168:AD168"/>
    <mergeCell ref="D169:AD169"/>
    <mergeCell ref="D170:AD170"/>
    <mergeCell ref="D171:AD171"/>
    <mergeCell ref="D172:AD172"/>
    <mergeCell ref="D173:AD174"/>
    <mergeCell ref="D85:AD89"/>
    <mergeCell ref="D90:AD94"/>
    <mergeCell ref="C105:AD109"/>
    <mergeCell ref="C110:AD111"/>
    <mergeCell ref="C112:AD115"/>
    <mergeCell ref="D95:AD97"/>
    <mergeCell ref="C98:AD100"/>
    <mergeCell ref="D80:AD82"/>
    <mergeCell ref="D83:AD84"/>
    <mergeCell ref="D18:AD19"/>
    <mergeCell ref="C15:AD16"/>
    <mergeCell ref="C17:AD17"/>
    <mergeCell ref="D20:AD21"/>
    <mergeCell ref="C71:AD72"/>
    <mergeCell ref="C73:AD73"/>
    <mergeCell ref="C74:AD75"/>
    <mergeCell ref="C76:AD77"/>
    <mergeCell ref="C78:AD79"/>
    <mergeCell ref="C52:AD53"/>
    <mergeCell ref="C54:AD56"/>
    <mergeCell ref="C57:AD62"/>
    <mergeCell ref="C63:AD64"/>
    <mergeCell ref="C12:AD13"/>
    <mergeCell ref="C14:AD14"/>
    <mergeCell ref="B2:AD2"/>
    <mergeCell ref="B4:AD4"/>
    <mergeCell ref="C6:AD6"/>
    <mergeCell ref="C7:AD7"/>
    <mergeCell ref="C8:AD11"/>
  </mergeCells>
  <printOptions horizontalCentered="1"/>
  <pageMargins left="0.5" right="0.5" top="0.5" bottom="0.5" header="0.3" footer="0.3"/>
  <pageSetup scale="97" fitToHeight="0" orientation="portrait" r:id="rId1"/>
  <headerFooter>
    <oddFooter>&amp;C&amp;P</oddFooter>
  </headerFooter>
  <rowBreaks count="4" manualBreakCount="4">
    <brk id="51" max="16383" man="1"/>
    <brk id="100" max="16383" man="1"/>
    <brk id="150" max="16383" man="1"/>
    <brk id="198" max="16383" man="1"/>
  </rowBreaks>
  <ignoredErrors>
    <ignoredError sqref="B6:B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M120"/>
  <sheetViews>
    <sheetView workbookViewId="0">
      <selection activeCell="M30" sqref="M30"/>
    </sheetView>
  </sheetViews>
  <sheetFormatPr defaultRowHeight="15" x14ac:dyDescent="0.25"/>
  <cols>
    <col min="1" max="1" width="29.140625" bestFit="1" customWidth="1"/>
    <col min="2" max="2" width="3.28515625" customWidth="1"/>
    <col min="4" max="4" width="3.28515625" customWidth="1"/>
    <col min="5" max="5" width="16.28515625" customWidth="1"/>
    <col min="6" max="6" width="3.28515625" customWidth="1"/>
    <col min="7" max="7" width="23.28515625" bestFit="1" customWidth="1"/>
    <col min="8" max="8" width="3.28515625" customWidth="1"/>
    <col min="9" max="9" width="30" customWidth="1"/>
  </cols>
  <sheetData>
    <row r="1" spans="1:9" x14ac:dyDescent="0.25">
      <c r="A1" t="s">
        <v>67</v>
      </c>
      <c r="C1" t="s">
        <v>66</v>
      </c>
      <c r="E1" t="s">
        <v>106</v>
      </c>
      <c r="G1" t="s">
        <v>463</v>
      </c>
    </row>
    <row r="2" spans="1:9" x14ac:dyDescent="0.25">
      <c r="A2" t="s">
        <v>3</v>
      </c>
      <c r="C2" t="s">
        <v>7</v>
      </c>
      <c r="E2" t="s">
        <v>102</v>
      </c>
      <c r="G2" t="s">
        <v>464</v>
      </c>
      <c r="I2" t="s">
        <v>692</v>
      </c>
    </row>
    <row r="3" spans="1:9" x14ac:dyDescent="0.25">
      <c r="A3" t="s">
        <v>4</v>
      </c>
      <c r="C3" t="s">
        <v>6</v>
      </c>
      <c r="E3" t="s">
        <v>105</v>
      </c>
      <c r="G3" t="s">
        <v>465</v>
      </c>
      <c r="I3" s="2" t="str">
        <f>IF(OR(AND('T7-Match'!I11&gt;0,'T7-Match'!AB11&lt;&gt;"YES"),AND('T7-Match'!I13&gt;0,'T7-Match'!AB13&lt;&gt;"YES"),AND('T7-Match'!I15&gt;0,'T7-Match'!AB15&lt;&gt;"YES"),AND('T7-Match'!I17&gt;0,'T7-Match'!AB17&lt;&gt;"YES"),AND('T7-Match'!I19&gt;0,'T7-Match'!AB19&lt;&gt;"YES")),"NO","YES")</f>
        <v>YES</v>
      </c>
    </row>
    <row r="4" spans="1:9" x14ac:dyDescent="0.25">
      <c r="A4" t="s">
        <v>5</v>
      </c>
      <c r="C4" t="s">
        <v>22</v>
      </c>
      <c r="G4" t="s">
        <v>466</v>
      </c>
      <c r="I4" s="2" t="str">
        <f>IF(OR(AND('T7-Match'!I22&gt;0,'T7-Match'!AB22&lt;&gt;"YES"),AND('T7-Match'!I25&gt;0,'T7-Match'!AB25&lt;&gt;"YES"),AND('T7-Match'!I27&gt;0,'T7-Match'!AB27&lt;&gt;"YES"),AND('T7-Match'!I30&gt;0,'T7-Match'!AB30&lt;&gt;"YES"),AND('T7-Match'!I32&gt;0,'T7-Match'!AB32&lt;&gt;"YES")),"NO","YES")</f>
        <v>YES</v>
      </c>
    </row>
    <row r="5" spans="1:9" x14ac:dyDescent="0.25">
      <c r="C5" t="s">
        <v>8</v>
      </c>
      <c r="E5" t="s">
        <v>107</v>
      </c>
      <c r="G5" t="s">
        <v>467</v>
      </c>
      <c r="I5" s="2" t="str">
        <f>IF(OR(AND('T7-Match'!I34&gt;0,'T7-Match'!AB34&lt;&gt;"YES"),AND('T7-Match'!I37&gt;0,'T7-Match'!AB37&lt;&gt;"YES"),AND('T7-Match'!I40&gt;0,'T7-Match'!AB40&lt;&gt;"YES"),AND('T7-Match'!I42&gt;0,'T7-Match'!AB42&lt;&gt;"YES"),AND('T7-Match'!I45&gt;0,'T7-Match'!AB45&lt;&gt;"YES")),"NO","YES")</f>
        <v>YES</v>
      </c>
    </row>
    <row r="6" spans="1:9" x14ac:dyDescent="0.25">
      <c r="A6" t="s">
        <v>65</v>
      </c>
      <c r="C6" t="s">
        <v>9</v>
      </c>
      <c r="E6" t="s">
        <v>102</v>
      </c>
      <c r="G6" t="s">
        <v>468</v>
      </c>
    </row>
    <row r="7" spans="1:9" x14ac:dyDescent="0.25">
      <c r="A7" t="s">
        <v>57</v>
      </c>
      <c r="C7" t="s">
        <v>10</v>
      </c>
      <c r="E7" t="s">
        <v>105</v>
      </c>
      <c r="G7" t="s">
        <v>469</v>
      </c>
    </row>
    <row r="8" spans="1:9" x14ac:dyDescent="0.25">
      <c r="A8" t="s">
        <v>3</v>
      </c>
      <c r="C8" t="s">
        <v>11</v>
      </c>
      <c r="E8" t="s">
        <v>103</v>
      </c>
      <c r="G8" t="s">
        <v>470</v>
      </c>
      <c r="I8" t="s">
        <v>702</v>
      </c>
    </row>
    <row r="9" spans="1:9" x14ac:dyDescent="0.25">
      <c r="A9" t="s">
        <v>5</v>
      </c>
      <c r="C9" t="s">
        <v>13</v>
      </c>
      <c r="G9" t="s">
        <v>471</v>
      </c>
      <c r="I9" t="s">
        <v>697</v>
      </c>
    </row>
    <row r="10" spans="1:9" x14ac:dyDescent="0.25">
      <c r="C10" t="s">
        <v>12</v>
      </c>
      <c r="E10" t="s">
        <v>267</v>
      </c>
      <c r="G10" t="s">
        <v>472</v>
      </c>
      <c r="I10" t="s">
        <v>698</v>
      </c>
    </row>
    <row r="11" spans="1:9" x14ac:dyDescent="0.25">
      <c r="A11" s="1" t="s">
        <v>64</v>
      </c>
      <c r="C11" t="s">
        <v>14</v>
      </c>
      <c r="E11" t="s">
        <v>218</v>
      </c>
      <c r="G11" t="s">
        <v>473</v>
      </c>
      <c r="I11" t="s">
        <v>696</v>
      </c>
    </row>
    <row r="12" spans="1:9" x14ac:dyDescent="0.25">
      <c r="A12" t="s">
        <v>68</v>
      </c>
      <c r="C12" t="s">
        <v>15</v>
      </c>
      <c r="E12" t="s">
        <v>258</v>
      </c>
      <c r="G12" t="s">
        <v>474</v>
      </c>
      <c r="I12" t="s">
        <v>694</v>
      </c>
    </row>
    <row r="13" spans="1:9" x14ac:dyDescent="0.25">
      <c r="A13" t="s">
        <v>69</v>
      </c>
      <c r="C13" t="s">
        <v>16</v>
      </c>
      <c r="G13" t="s">
        <v>475</v>
      </c>
      <c r="I13" t="s">
        <v>699</v>
      </c>
    </row>
    <row r="14" spans="1:9" x14ac:dyDescent="0.25">
      <c r="A14" t="s">
        <v>70</v>
      </c>
      <c r="C14" t="s">
        <v>20</v>
      </c>
      <c r="E14" t="s">
        <v>837</v>
      </c>
      <c r="G14" t="s">
        <v>476</v>
      </c>
      <c r="I14" t="s">
        <v>695</v>
      </c>
    </row>
    <row r="15" spans="1:9" x14ac:dyDescent="0.25">
      <c r="A15" t="s">
        <v>71</v>
      </c>
      <c r="C15" t="s">
        <v>17</v>
      </c>
      <c r="E15" t="s">
        <v>838</v>
      </c>
      <c r="G15" t="s">
        <v>477</v>
      </c>
      <c r="I15" t="s">
        <v>700</v>
      </c>
    </row>
    <row r="16" spans="1:9" x14ac:dyDescent="0.25">
      <c r="A16" t="s">
        <v>72</v>
      </c>
      <c r="C16" t="s">
        <v>18</v>
      </c>
      <c r="E16" t="s">
        <v>839</v>
      </c>
      <c r="I16" t="s">
        <v>701</v>
      </c>
    </row>
    <row r="17" spans="1:13" x14ac:dyDescent="0.25">
      <c r="C17" t="s">
        <v>19</v>
      </c>
      <c r="E17" t="s">
        <v>836</v>
      </c>
      <c r="G17" t="s">
        <v>478</v>
      </c>
    </row>
    <row r="18" spans="1:13" x14ac:dyDescent="0.25">
      <c r="A18" t="s">
        <v>217</v>
      </c>
      <c r="C18" t="s">
        <v>21</v>
      </c>
      <c r="E18" t="s">
        <v>840</v>
      </c>
      <c r="G18" t="s">
        <v>479</v>
      </c>
    </row>
    <row r="19" spans="1:13" x14ac:dyDescent="0.25">
      <c r="A19" t="s">
        <v>218</v>
      </c>
      <c r="C19" t="s">
        <v>23</v>
      </c>
    </row>
    <row r="20" spans="1:13" x14ac:dyDescent="0.25">
      <c r="A20" t="s">
        <v>219</v>
      </c>
      <c r="C20" t="s">
        <v>24</v>
      </c>
      <c r="I20" t="s">
        <v>724</v>
      </c>
      <c r="J20" t="s">
        <v>1388</v>
      </c>
      <c r="M20" s="83" t="s">
        <v>727</v>
      </c>
    </row>
    <row r="21" spans="1:13" x14ac:dyDescent="0.25">
      <c r="A21" t="s">
        <v>216</v>
      </c>
      <c r="C21" t="s">
        <v>27</v>
      </c>
      <c r="M21" s="84" t="s">
        <v>730</v>
      </c>
    </row>
    <row r="22" spans="1:13" x14ac:dyDescent="0.25">
      <c r="C22" t="s">
        <v>26</v>
      </c>
      <c r="J22" t="s">
        <v>1389</v>
      </c>
      <c r="M22" s="83" t="s">
        <v>894</v>
      </c>
    </row>
    <row r="23" spans="1:13" x14ac:dyDescent="0.25">
      <c r="A23" t="s">
        <v>425</v>
      </c>
      <c r="C23" t="s">
        <v>25</v>
      </c>
      <c r="M23" s="84" t="s">
        <v>729</v>
      </c>
    </row>
    <row r="24" spans="1:13" x14ac:dyDescent="0.25">
      <c r="A24" t="s">
        <v>426</v>
      </c>
      <c r="C24" t="s">
        <v>28</v>
      </c>
      <c r="M24" s="83" t="s">
        <v>728</v>
      </c>
    </row>
    <row r="25" spans="1:13" x14ac:dyDescent="0.25">
      <c r="A25" t="s">
        <v>427</v>
      </c>
      <c r="C25" t="s">
        <v>29</v>
      </c>
      <c r="M25" s="84" t="s">
        <v>726</v>
      </c>
    </row>
    <row r="26" spans="1:13" x14ac:dyDescent="0.25">
      <c r="C26" t="s">
        <v>31</v>
      </c>
      <c r="M26" s="83" t="s">
        <v>725</v>
      </c>
    </row>
    <row r="27" spans="1:13" x14ac:dyDescent="0.25">
      <c r="A27" t="s">
        <v>428</v>
      </c>
      <c r="C27" t="s">
        <v>30</v>
      </c>
      <c r="M27" s="84" t="s">
        <v>860</v>
      </c>
    </row>
    <row r="28" spans="1:13" x14ac:dyDescent="0.25">
      <c r="A28" t="s">
        <v>426</v>
      </c>
      <c r="C28" t="s">
        <v>32</v>
      </c>
      <c r="M28" s="83" t="s">
        <v>1387</v>
      </c>
    </row>
    <row r="29" spans="1:13" x14ac:dyDescent="0.25">
      <c r="A29" t="s">
        <v>427</v>
      </c>
      <c r="C29" t="s">
        <v>39</v>
      </c>
      <c r="M29" s="85" t="s">
        <v>1389</v>
      </c>
    </row>
    <row r="30" spans="1:13" x14ac:dyDescent="0.25">
      <c r="C30" t="s">
        <v>40</v>
      </c>
      <c r="I30" t="s">
        <v>784</v>
      </c>
    </row>
    <row r="31" spans="1:13" x14ac:dyDescent="0.25">
      <c r="A31" t="s">
        <v>429</v>
      </c>
      <c r="C31" t="s">
        <v>33</v>
      </c>
      <c r="I31" t="s">
        <v>782</v>
      </c>
    </row>
    <row r="32" spans="1:13" x14ac:dyDescent="0.25">
      <c r="A32" t="s">
        <v>430</v>
      </c>
      <c r="C32" t="s">
        <v>35</v>
      </c>
      <c r="I32" t="s">
        <v>777</v>
      </c>
    </row>
    <row r="33" spans="1:9" x14ac:dyDescent="0.25">
      <c r="C33" t="s">
        <v>36</v>
      </c>
      <c r="I33" t="s">
        <v>783</v>
      </c>
    </row>
    <row r="34" spans="1:9" x14ac:dyDescent="0.25">
      <c r="A34" t="s">
        <v>431</v>
      </c>
      <c r="C34" t="s">
        <v>37</v>
      </c>
    </row>
    <row r="35" spans="1:9" x14ac:dyDescent="0.25">
      <c r="A35" t="s">
        <v>432</v>
      </c>
      <c r="C35" t="s">
        <v>34</v>
      </c>
    </row>
    <row r="36" spans="1:9" x14ac:dyDescent="0.25">
      <c r="A36" t="s">
        <v>427</v>
      </c>
      <c r="C36" t="s">
        <v>38</v>
      </c>
      <c r="I36" t="s">
        <v>785</v>
      </c>
    </row>
    <row r="37" spans="1:9" x14ac:dyDescent="0.25">
      <c r="A37" t="s">
        <v>433</v>
      </c>
      <c r="C37" t="s">
        <v>41</v>
      </c>
      <c r="I37" t="s">
        <v>778</v>
      </c>
    </row>
    <row r="38" spans="1:9" x14ac:dyDescent="0.25">
      <c r="A38" t="s">
        <v>434</v>
      </c>
      <c r="C38" t="s">
        <v>42</v>
      </c>
      <c r="I38" t="s">
        <v>779</v>
      </c>
    </row>
    <row r="39" spans="1:9" x14ac:dyDescent="0.25">
      <c r="A39" t="s">
        <v>435</v>
      </c>
      <c r="C39" t="s">
        <v>43</v>
      </c>
      <c r="I39" t="s">
        <v>786</v>
      </c>
    </row>
    <row r="40" spans="1:9" x14ac:dyDescent="0.25">
      <c r="C40" t="s">
        <v>44</v>
      </c>
    </row>
    <row r="41" spans="1:9" x14ac:dyDescent="0.25">
      <c r="A41" t="s">
        <v>242</v>
      </c>
      <c r="C41" t="s">
        <v>45</v>
      </c>
    </row>
    <row r="42" spans="1:9" x14ac:dyDescent="0.25">
      <c r="A42" t="s">
        <v>436</v>
      </c>
      <c r="C42" t="s">
        <v>46</v>
      </c>
      <c r="I42" t="s">
        <v>798</v>
      </c>
    </row>
    <row r="43" spans="1:9" x14ac:dyDescent="0.25">
      <c r="A43" t="s">
        <v>438</v>
      </c>
      <c r="C43" t="s">
        <v>47</v>
      </c>
      <c r="I43" t="s">
        <v>799</v>
      </c>
    </row>
    <row r="44" spans="1:9" x14ac:dyDescent="0.25">
      <c r="A44" t="s">
        <v>437</v>
      </c>
      <c r="C44" t="s">
        <v>48</v>
      </c>
      <c r="I44" t="s">
        <v>797</v>
      </c>
    </row>
    <row r="45" spans="1:9" x14ac:dyDescent="0.25">
      <c r="C45" t="s">
        <v>49</v>
      </c>
    </row>
    <row r="46" spans="1:9" x14ac:dyDescent="0.25">
      <c r="A46" t="s">
        <v>445</v>
      </c>
      <c r="C46" t="s">
        <v>50</v>
      </c>
    </row>
    <row r="47" spans="1:9" x14ac:dyDescent="0.25">
      <c r="A47" t="s">
        <v>849</v>
      </c>
      <c r="C47" t="s">
        <v>52</v>
      </c>
    </row>
    <row r="48" spans="1:9" x14ac:dyDescent="0.25">
      <c r="A48" t="s">
        <v>895</v>
      </c>
      <c r="C48" t="s">
        <v>51</v>
      </c>
    </row>
    <row r="49" spans="1:3" x14ac:dyDescent="0.25">
      <c r="C49" t="s">
        <v>53</v>
      </c>
    </row>
    <row r="50" spans="1:3" x14ac:dyDescent="0.25">
      <c r="A50" t="s">
        <v>446</v>
      </c>
      <c r="C50" t="s">
        <v>55</v>
      </c>
    </row>
    <row r="51" spans="1:3" x14ac:dyDescent="0.25">
      <c r="A51" t="s">
        <v>447</v>
      </c>
      <c r="C51" t="s">
        <v>54</v>
      </c>
    </row>
    <row r="52" spans="1:3" x14ac:dyDescent="0.25">
      <c r="A52" t="s">
        <v>448</v>
      </c>
      <c r="C52" t="s">
        <v>56</v>
      </c>
    </row>
    <row r="54" spans="1:3" x14ac:dyDescent="0.25">
      <c r="A54" t="s">
        <v>449</v>
      </c>
    </row>
    <row r="55" spans="1:3" x14ac:dyDescent="0.25">
      <c r="A55" t="s">
        <v>433</v>
      </c>
    </row>
    <row r="56" spans="1:3" x14ac:dyDescent="0.25">
      <c r="A56" t="s">
        <v>432</v>
      </c>
    </row>
    <row r="57" spans="1:3" x14ac:dyDescent="0.25">
      <c r="A57" t="s">
        <v>427</v>
      </c>
    </row>
    <row r="59" spans="1:3" x14ac:dyDescent="0.25">
      <c r="A59" t="s">
        <v>450</v>
      </c>
    </row>
    <row r="60" spans="1:3" x14ac:dyDescent="0.25">
      <c r="A60" t="s">
        <v>452</v>
      </c>
    </row>
    <row r="61" spans="1:3" x14ac:dyDescent="0.25">
      <c r="A61" t="s">
        <v>434</v>
      </c>
    </row>
    <row r="62" spans="1:3" x14ac:dyDescent="0.25">
      <c r="A62" t="s">
        <v>453</v>
      </c>
    </row>
    <row r="64" spans="1:3" x14ac:dyDescent="0.25">
      <c r="A64" t="s">
        <v>454</v>
      </c>
    </row>
    <row r="65" spans="1:1" x14ac:dyDescent="0.25">
      <c r="A65" t="s">
        <v>433</v>
      </c>
    </row>
    <row r="66" spans="1:1" x14ac:dyDescent="0.25">
      <c r="A66" t="s">
        <v>432</v>
      </c>
    </row>
    <row r="67" spans="1:1" x14ac:dyDescent="0.25">
      <c r="A67" t="s">
        <v>427</v>
      </c>
    </row>
    <row r="69" spans="1:1" x14ac:dyDescent="0.25">
      <c r="A69" t="s">
        <v>455</v>
      </c>
    </row>
    <row r="70" spans="1:1" x14ac:dyDescent="0.25">
      <c r="A70" t="s">
        <v>433</v>
      </c>
    </row>
    <row r="71" spans="1:1" x14ac:dyDescent="0.25">
      <c r="A71" t="s">
        <v>432</v>
      </c>
    </row>
    <row r="72" spans="1:1" x14ac:dyDescent="0.25">
      <c r="A72" t="s">
        <v>427</v>
      </c>
    </row>
    <row r="74" spans="1:1" x14ac:dyDescent="0.25">
      <c r="A74" t="s">
        <v>457</v>
      </c>
    </row>
    <row r="75" spans="1:1" x14ac:dyDescent="0.25">
      <c r="A75" t="s">
        <v>451</v>
      </c>
    </row>
    <row r="76" spans="1:1" x14ac:dyDescent="0.25">
      <c r="A76" t="s">
        <v>458</v>
      </c>
    </row>
    <row r="78" spans="1:1" x14ac:dyDescent="0.25">
      <c r="A78" t="s">
        <v>459</v>
      </c>
    </row>
    <row r="79" spans="1:1" x14ac:dyDescent="0.25">
      <c r="A79" t="s">
        <v>456</v>
      </c>
    </row>
    <row r="81" spans="1:1" x14ac:dyDescent="0.25">
      <c r="A81" t="s">
        <v>460</v>
      </c>
    </row>
    <row r="82" spans="1:1" x14ac:dyDescent="0.25">
      <c r="A82" t="s">
        <v>433</v>
      </c>
    </row>
    <row r="83" spans="1:1" x14ac:dyDescent="0.25">
      <c r="A83" t="s">
        <v>432</v>
      </c>
    </row>
    <row r="84" spans="1:1" x14ac:dyDescent="0.25">
      <c r="A84" t="s">
        <v>427</v>
      </c>
    </row>
    <row r="86" spans="1:1" x14ac:dyDescent="0.25">
      <c r="A86" t="s">
        <v>461</v>
      </c>
    </row>
    <row r="87" spans="1:1" x14ac:dyDescent="0.25">
      <c r="A87" t="s">
        <v>433</v>
      </c>
    </row>
    <row r="88" spans="1:1" x14ac:dyDescent="0.25">
      <c r="A88" t="s">
        <v>432</v>
      </c>
    </row>
    <row r="89" spans="1:1" x14ac:dyDescent="0.25">
      <c r="A89" t="s">
        <v>427</v>
      </c>
    </row>
    <row r="91" spans="1:1" x14ac:dyDescent="0.25">
      <c r="A91" t="s">
        <v>439</v>
      </c>
    </row>
    <row r="92" spans="1:1" x14ac:dyDescent="0.25">
      <c r="A92" t="s">
        <v>241</v>
      </c>
    </row>
    <row r="93" spans="1:1" x14ac:dyDescent="0.25">
      <c r="A93" t="s">
        <v>243</v>
      </c>
    </row>
    <row r="95" spans="1:1" x14ac:dyDescent="0.25">
      <c r="A95" t="s">
        <v>440</v>
      </c>
    </row>
    <row r="96" spans="1:1" x14ac:dyDescent="0.25">
      <c r="A96" t="s">
        <v>1349</v>
      </c>
    </row>
    <row r="97" spans="1:1" x14ac:dyDescent="0.25">
      <c r="A97" t="s">
        <v>1350</v>
      </c>
    </row>
    <row r="98" spans="1:1" x14ac:dyDescent="0.25">
      <c r="A98" t="s">
        <v>1351</v>
      </c>
    </row>
    <row r="103" spans="1:1" x14ac:dyDescent="0.25">
      <c r="A103" t="s">
        <v>443</v>
      </c>
    </row>
    <row r="104" spans="1:1" x14ac:dyDescent="0.25">
      <c r="A104" t="s">
        <v>285</v>
      </c>
    </row>
    <row r="105" spans="1:1" x14ac:dyDescent="0.25">
      <c r="A105" t="s">
        <v>246</v>
      </c>
    </row>
    <row r="107" spans="1:1" x14ac:dyDescent="0.25">
      <c r="A107" t="s">
        <v>444</v>
      </c>
    </row>
    <row r="108" spans="1:1" x14ac:dyDescent="0.25">
      <c r="A108" t="s">
        <v>301</v>
      </c>
    </row>
    <row r="109" spans="1:1" x14ac:dyDescent="0.25">
      <c r="A109" t="s">
        <v>246</v>
      </c>
    </row>
    <row r="110" spans="1:1" x14ac:dyDescent="0.25">
      <c r="A110" t="s">
        <v>300</v>
      </c>
    </row>
    <row r="112" spans="1:1" x14ac:dyDescent="0.25">
      <c r="A112" t="s">
        <v>441</v>
      </c>
    </row>
    <row r="113" spans="1:1" x14ac:dyDescent="0.25">
      <c r="A113" t="s">
        <v>850</v>
      </c>
    </row>
    <row r="114" spans="1:1" x14ac:dyDescent="0.25">
      <c r="A114" t="s">
        <v>340</v>
      </c>
    </row>
    <row r="116" spans="1:1" x14ac:dyDescent="0.25">
      <c r="A116" t="s">
        <v>442</v>
      </c>
    </row>
    <row r="117" spans="1:1" x14ac:dyDescent="0.25">
      <c r="A117" t="s">
        <v>333</v>
      </c>
    </row>
    <row r="118" spans="1:1" x14ac:dyDescent="0.25">
      <c r="A118" t="s">
        <v>334</v>
      </c>
    </row>
    <row r="119" spans="1:1" x14ac:dyDescent="0.25">
      <c r="A119" t="s">
        <v>335</v>
      </c>
    </row>
    <row r="120" spans="1:1" x14ac:dyDescent="0.25">
      <c r="A120" t="s">
        <v>336</v>
      </c>
    </row>
  </sheetData>
  <sortState xmlns:xlrd2="http://schemas.microsoft.com/office/spreadsheetml/2017/richdata2" ref="M20:M25">
    <sortCondition ref="M20"/>
  </sortState>
  <pageMargins left="0.7" right="0.7" top="0.75" bottom="0.75" header="0.3" footer="0.3"/>
  <pageSetup orientation="portrait" r:id="rId1"/>
  <tableParts count="3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E173"/>
  <sheetViews>
    <sheetView showGridLines="0" zoomScaleNormal="100" workbookViewId="0">
      <selection activeCell="B34" sqref="B34:AD38"/>
    </sheetView>
  </sheetViews>
  <sheetFormatPr defaultColWidth="0" defaultRowHeight="0" customHeight="1" zeroHeight="1" x14ac:dyDescent="0.25"/>
  <cols>
    <col min="1" max="31" width="3.28515625" style="14" customWidth="1"/>
    <col min="32" max="16384" width="9.140625" style="14" hidden="1"/>
  </cols>
  <sheetData>
    <row r="1" spans="2:30" ht="15" customHeight="1" x14ac:dyDescent="0.25"/>
    <row r="2" spans="2:30" ht="15" customHeight="1" x14ac:dyDescent="0.25">
      <c r="B2" s="180" t="s">
        <v>821</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row>
    <row r="3" spans="2:30" ht="15" customHeight="1" thickBot="1" x14ac:dyDescent="0.3"/>
    <row r="4" spans="2:30" ht="15" customHeight="1" thickBot="1" x14ac:dyDescent="0.3">
      <c r="B4" s="172" t="s">
        <v>614</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row>
    <row r="5" spans="2:30" ht="15" customHeight="1" x14ac:dyDescent="0.25"/>
    <row r="6" spans="2:30" ht="15" customHeight="1" x14ac:dyDescent="0.25">
      <c r="B6" s="210" t="s">
        <v>621</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row>
    <row r="7" spans="2:30" ht="15" customHeight="1" x14ac:dyDescent="0.25">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row>
    <row r="8" spans="2:30" ht="15" customHeight="1" x14ac:dyDescent="0.25"/>
    <row r="9" spans="2:30" ht="15" customHeight="1" x14ac:dyDescent="0.25">
      <c r="B9" s="134" t="s">
        <v>622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row>
    <row r="10" spans="2:30" ht="13.5" customHeight="1" x14ac:dyDescent="0.25">
      <c r="B10" s="235" t="s">
        <v>623</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row>
    <row r="11" spans="2:30" ht="15" customHeight="1" x14ac:dyDescent="0.25">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row>
    <row r="12" spans="2:30" ht="15" customHeight="1" x14ac:dyDescent="0.25">
      <c r="B12" s="165"/>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7"/>
    </row>
    <row r="13" spans="2:30" ht="15" customHeight="1" x14ac:dyDescent="0.25">
      <c r="B13" s="232"/>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4"/>
    </row>
    <row r="14" spans="2:30" ht="15" customHeight="1" x14ac:dyDescent="0.25">
      <c r="B14" s="232"/>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4"/>
    </row>
    <row r="15" spans="2:30" ht="15" customHeight="1" x14ac:dyDescent="0.25">
      <c r="B15" s="232"/>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4"/>
    </row>
    <row r="16" spans="2:30" ht="15" customHeight="1" x14ac:dyDescent="0.25">
      <c r="B16" s="168"/>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70"/>
    </row>
    <row r="17" spans="2:30" ht="15" customHeight="1" x14ac:dyDescent="0.25"/>
    <row r="18" spans="2:30" ht="15" customHeight="1" x14ac:dyDescent="0.25">
      <c r="B18" s="134" t="s">
        <v>624</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row>
    <row r="19" spans="2:30" ht="12" customHeight="1" x14ac:dyDescent="0.25">
      <c r="B19" s="235" t="s">
        <v>1100</v>
      </c>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row>
    <row r="20" spans="2:30" ht="15" customHeight="1" x14ac:dyDescent="0.25">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row>
    <row r="21" spans="2:30" ht="15" customHeight="1" x14ac:dyDescent="0.25">
      <c r="B21" s="165"/>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7"/>
    </row>
    <row r="22" spans="2:30" ht="15" customHeight="1" x14ac:dyDescent="0.25">
      <c r="B22" s="232"/>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4"/>
    </row>
    <row r="23" spans="2:30" ht="15" customHeight="1" x14ac:dyDescent="0.25">
      <c r="B23" s="232"/>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4"/>
    </row>
    <row r="24" spans="2:30" ht="15" customHeight="1" x14ac:dyDescent="0.25">
      <c r="B24" s="232"/>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4"/>
    </row>
    <row r="25" spans="2:30" ht="15" customHeight="1" x14ac:dyDescent="0.25">
      <c r="B25" s="168"/>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70"/>
    </row>
    <row r="26" spans="2:30" ht="15" customHeight="1" x14ac:dyDescent="0.25"/>
    <row r="27" spans="2:30" ht="15" customHeight="1" x14ac:dyDescent="0.25">
      <c r="B27" s="134" t="s">
        <v>1101</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row>
    <row r="28" spans="2:30" ht="15" customHeight="1" x14ac:dyDescent="0.25">
      <c r="B28" s="235" t="s">
        <v>1184</v>
      </c>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row>
    <row r="29" spans="2:30" ht="15" customHeight="1" x14ac:dyDescent="0.25">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row>
    <row r="30" spans="2:30" ht="15" customHeight="1" x14ac:dyDescent="0.25">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row>
    <row r="31" spans="2:30" ht="15" customHeight="1" x14ac:dyDescent="0.25">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row>
    <row r="32" spans="2:30" ht="15" customHeight="1" x14ac:dyDescent="0.25">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row>
    <row r="33" spans="2:30" ht="6" customHeight="1" x14ac:dyDescent="0.25">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row>
    <row r="34" spans="2:30" ht="15" customHeight="1" x14ac:dyDescent="0.25">
      <c r="B34" s="165"/>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7"/>
    </row>
    <row r="35" spans="2:30" ht="15" customHeight="1" x14ac:dyDescent="0.25">
      <c r="B35" s="232"/>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4"/>
    </row>
    <row r="36" spans="2:30" ht="15" customHeight="1" x14ac:dyDescent="0.25">
      <c r="B36" s="232"/>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4"/>
    </row>
    <row r="37" spans="2:30" ht="15" customHeight="1" x14ac:dyDescent="0.25">
      <c r="B37" s="232"/>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4"/>
    </row>
    <row r="38" spans="2:30" ht="15" customHeight="1" x14ac:dyDescent="0.25">
      <c r="B38" s="168"/>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70"/>
    </row>
    <row r="39" spans="2:30" ht="15" customHeight="1" x14ac:dyDescent="0.25"/>
    <row r="40" spans="2:30" ht="15" customHeight="1" x14ac:dyDescent="0.25">
      <c r="B40" s="134" t="s">
        <v>625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row>
    <row r="41" spans="2:30" ht="15" customHeight="1" x14ac:dyDescent="0.25">
      <c r="B41" s="235" t="s">
        <v>626</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row>
    <row r="42" spans="2:30" ht="24.75" customHeight="1" x14ac:dyDescent="0.25">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row>
    <row r="43" spans="2:30" ht="15" customHeight="1" x14ac:dyDescent="0.25">
      <c r="B43" s="165"/>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7"/>
    </row>
    <row r="44" spans="2:30" ht="15" customHeight="1" x14ac:dyDescent="0.25">
      <c r="B44" s="232"/>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4"/>
    </row>
    <row r="45" spans="2:30" ht="15" customHeight="1" x14ac:dyDescent="0.25">
      <c r="B45" s="232"/>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4"/>
    </row>
    <row r="46" spans="2:30" ht="15" customHeight="1" x14ac:dyDescent="0.25">
      <c r="B46" s="232"/>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4"/>
    </row>
    <row r="47" spans="2:30" ht="15" customHeight="1" x14ac:dyDescent="0.25">
      <c r="B47" s="168"/>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70"/>
    </row>
    <row r="48" spans="2:30" ht="15" customHeight="1" x14ac:dyDescent="0.25"/>
    <row r="49" spans="2:30" ht="15" customHeight="1" x14ac:dyDescent="0.25">
      <c r="B49" s="134" t="s">
        <v>627</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row>
    <row r="50" spans="2:30" ht="15" customHeight="1" x14ac:dyDescent="0.25">
      <c r="B50" s="235" t="s">
        <v>628</v>
      </c>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row>
    <row r="51" spans="2:30" ht="15" customHeight="1" x14ac:dyDescent="0.25">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row>
    <row r="52" spans="2:30" ht="15" customHeight="1" x14ac:dyDescent="0.25">
      <c r="B52" s="165"/>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7"/>
    </row>
    <row r="53" spans="2:30" ht="15" customHeight="1" x14ac:dyDescent="0.25">
      <c r="B53" s="232"/>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4"/>
    </row>
    <row r="54" spans="2:30" ht="15" customHeight="1" x14ac:dyDescent="0.25">
      <c r="B54" s="232"/>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4"/>
    </row>
    <row r="55" spans="2:30" ht="15" customHeight="1" x14ac:dyDescent="0.25">
      <c r="B55" s="232"/>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4"/>
    </row>
    <row r="56" spans="2:30" ht="15" customHeight="1" x14ac:dyDescent="0.25">
      <c r="B56" s="168"/>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70"/>
    </row>
    <row r="57" spans="2:30" ht="15" customHeight="1" x14ac:dyDescent="0.25"/>
    <row r="58" spans="2:30" ht="15" customHeight="1" x14ac:dyDescent="0.25">
      <c r="B58" s="134" t="s">
        <v>110</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row>
    <row r="59" spans="2:30" ht="15" customHeight="1" x14ac:dyDescent="0.25">
      <c r="B59" s="235" t="s">
        <v>1102</v>
      </c>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row>
    <row r="60" spans="2:30" ht="15" customHeight="1" x14ac:dyDescent="0.25">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row>
    <row r="61" spans="2:30" ht="15" customHeight="1" x14ac:dyDescent="0.25">
      <c r="B61" s="165"/>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7"/>
    </row>
    <row r="62" spans="2:30" ht="15" customHeight="1" x14ac:dyDescent="0.25">
      <c r="B62" s="232"/>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4"/>
    </row>
    <row r="63" spans="2:30" ht="15" customHeight="1" x14ac:dyDescent="0.25">
      <c r="B63" s="232"/>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4"/>
    </row>
    <row r="64" spans="2:30" ht="15" customHeight="1" x14ac:dyDescent="0.25">
      <c r="B64" s="232"/>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4"/>
    </row>
    <row r="65" spans="2:30" ht="15" customHeight="1" x14ac:dyDescent="0.25">
      <c r="B65" s="168"/>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70"/>
    </row>
    <row r="66" spans="2:30" ht="15" customHeight="1" x14ac:dyDescent="0.25"/>
    <row r="67" spans="2:30" ht="15" customHeight="1" thickBot="1" x14ac:dyDescent="0.3"/>
    <row r="68" spans="2:30" ht="15" customHeight="1" thickBot="1" x14ac:dyDescent="0.3">
      <c r="B68" s="172" t="s">
        <v>617</v>
      </c>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row>
    <row r="69" spans="2:30" ht="15" customHeight="1" x14ac:dyDescent="0.25"/>
    <row r="70" spans="2:30" ht="15" customHeight="1" x14ac:dyDescent="0.25">
      <c r="B70" s="134" t="s">
        <v>629</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row>
    <row r="71" spans="2:30" ht="15" customHeight="1" x14ac:dyDescent="0.25"/>
    <row r="72" spans="2:30" ht="15" customHeight="1" x14ac:dyDescent="0.25">
      <c r="B72" s="134" t="s">
        <v>615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row>
    <row r="73" spans="2:30" ht="15" customHeight="1" x14ac:dyDescent="0.25">
      <c r="B73" s="165"/>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7"/>
    </row>
    <row r="74" spans="2:30" ht="15" customHeight="1" x14ac:dyDescent="0.25">
      <c r="B74" s="232"/>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4"/>
    </row>
    <row r="75" spans="2:30" ht="15" customHeight="1" x14ac:dyDescent="0.25">
      <c r="B75" s="232"/>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4"/>
    </row>
    <row r="76" spans="2:30" ht="15" customHeight="1" x14ac:dyDescent="0.25">
      <c r="B76" s="232"/>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4"/>
    </row>
    <row r="77" spans="2:30" ht="15" customHeight="1" x14ac:dyDescent="0.25">
      <c r="B77" s="168"/>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70"/>
    </row>
    <row r="78" spans="2:30" ht="15" customHeight="1" x14ac:dyDescent="0.25"/>
    <row r="79" spans="2:30" ht="15" customHeight="1" x14ac:dyDescent="0.25">
      <c r="B79" s="134" t="s">
        <v>630</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row>
    <row r="80" spans="2:30" ht="15" customHeight="1" x14ac:dyDescent="0.25">
      <c r="B80" s="165"/>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7"/>
    </row>
    <row r="81" spans="2:30" ht="15" customHeight="1" x14ac:dyDescent="0.25">
      <c r="B81" s="232"/>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4"/>
    </row>
    <row r="82" spans="2:30" ht="15" customHeight="1" x14ac:dyDescent="0.25">
      <c r="B82" s="232"/>
      <c r="C82" s="233"/>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4"/>
    </row>
    <row r="83" spans="2:30" ht="15" customHeight="1" x14ac:dyDescent="0.25">
      <c r="B83" s="232"/>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4"/>
    </row>
    <row r="84" spans="2:30" ht="15" customHeight="1" x14ac:dyDescent="0.25">
      <c r="B84" s="168"/>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70"/>
    </row>
    <row r="85" spans="2:30" ht="15" customHeight="1" x14ac:dyDescent="0.25"/>
    <row r="86" spans="2:30" ht="15" customHeight="1" x14ac:dyDescent="0.25">
      <c r="B86" s="134" t="s">
        <v>616</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row>
    <row r="87" spans="2:30" ht="15" customHeight="1" x14ac:dyDescent="0.25">
      <c r="B87" s="165"/>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7"/>
    </row>
    <row r="88" spans="2:30" ht="15" customHeight="1" x14ac:dyDescent="0.25">
      <c r="B88" s="232"/>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4"/>
    </row>
    <row r="89" spans="2:30" ht="15" customHeight="1" x14ac:dyDescent="0.25">
      <c r="B89" s="232"/>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4"/>
    </row>
    <row r="90" spans="2:30" ht="15" customHeight="1" x14ac:dyDescent="0.25">
      <c r="B90" s="232"/>
      <c r="C90" s="233"/>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4"/>
    </row>
    <row r="91" spans="2:30" ht="15" customHeight="1" x14ac:dyDescent="0.25">
      <c r="B91" s="168"/>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70"/>
    </row>
    <row r="92" spans="2:30" ht="15" customHeight="1" x14ac:dyDescent="0.25"/>
    <row r="93" spans="2:30" ht="15" customHeight="1" x14ac:dyDescent="0.25">
      <c r="B93" s="129" t="s">
        <v>867</v>
      </c>
      <c r="C93" s="129"/>
      <c r="D93" s="129"/>
      <c r="E93" s="129"/>
      <c r="F93" s="129"/>
      <c r="G93" s="129"/>
      <c r="H93" s="129"/>
      <c r="I93" s="129"/>
      <c r="J93" s="129"/>
      <c r="K93" s="129"/>
      <c r="L93" s="129"/>
      <c r="M93" s="129"/>
      <c r="N93" s="129"/>
      <c r="O93" s="129"/>
      <c r="P93" s="129"/>
      <c r="Q93" s="129"/>
      <c r="R93" s="129"/>
      <c r="S93" s="129"/>
      <c r="T93" s="129"/>
      <c r="U93" s="16"/>
      <c r="V93" s="16"/>
      <c r="W93" s="16"/>
      <c r="X93" s="16"/>
      <c r="Y93" s="16"/>
      <c r="Z93" s="16"/>
      <c r="AA93" s="16"/>
      <c r="AB93" s="16"/>
      <c r="AC93" s="16"/>
      <c r="AD93" s="16"/>
    </row>
    <row r="94" spans="2:30" ht="15" customHeight="1" x14ac:dyDescent="0.25">
      <c r="B94" s="129"/>
      <c r="C94" s="129"/>
      <c r="D94" s="129"/>
      <c r="E94" s="129"/>
      <c r="F94" s="129"/>
      <c r="G94" s="129"/>
      <c r="H94" s="129"/>
      <c r="I94" s="129"/>
      <c r="J94" s="129"/>
      <c r="K94" s="129"/>
      <c r="L94" s="129"/>
      <c r="M94" s="129"/>
      <c r="N94" s="129"/>
      <c r="O94" s="129"/>
      <c r="P94" s="129"/>
      <c r="Q94" s="129"/>
      <c r="R94" s="129"/>
      <c r="S94" s="129"/>
      <c r="T94" s="129"/>
      <c r="U94" s="159" t="s">
        <v>60</v>
      </c>
      <c r="V94" s="159"/>
      <c r="W94" s="159"/>
      <c r="X94" s="159"/>
      <c r="Y94" s="159"/>
      <c r="Z94" s="159"/>
      <c r="AA94" s="159"/>
      <c r="AB94" s="131"/>
      <c r="AC94" s="133"/>
      <c r="AD94" s="132"/>
    </row>
    <row r="95" spans="2:30" ht="15" customHeight="1" thickBot="1" x14ac:dyDescent="0.3"/>
    <row r="96" spans="2:30" ht="15" customHeight="1" thickBot="1" x14ac:dyDescent="0.3">
      <c r="B96" s="172" t="s">
        <v>618</v>
      </c>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row>
    <row r="97" spans="2:30" ht="15" customHeight="1" x14ac:dyDescent="0.25"/>
    <row r="98" spans="2:30" ht="15" customHeight="1" x14ac:dyDescent="0.25">
      <c r="B98" s="210" t="s">
        <v>1289</v>
      </c>
      <c r="C98" s="210"/>
      <c r="D98" s="210"/>
      <c r="E98" s="210"/>
      <c r="F98" s="210"/>
      <c r="G98" s="210"/>
      <c r="H98" s="210"/>
      <c r="I98" s="210"/>
      <c r="J98" s="210"/>
      <c r="K98" s="210"/>
      <c r="L98" s="210"/>
      <c r="M98" s="210"/>
      <c r="N98" s="210"/>
      <c r="O98" s="210"/>
      <c r="P98" s="210"/>
      <c r="Q98" s="210"/>
      <c r="R98" s="210"/>
      <c r="S98" s="210"/>
      <c r="T98" s="210"/>
      <c r="U98" s="22"/>
      <c r="V98" s="22"/>
      <c r="W98" s="22"/>
      <c r="X98" s="22"/>
      <c r="Y98" s="22"/>
      <c r="Z98" s="22"/>
      <c r="AA98" s="22"/>
      <c r="AB98" s="22"/>
      <c r="AC98" s="22"/>
      <c r="AD98" s="22"/>
    </row>
    <row r="99" spans="2:30" ht="15" customHeight="1" x14ac:dyDescent="0.25">
      <c r="B99" s="210"/>
      <c r="C99" s="210"/>
      <c r="D99" s="210"/>
      <c r="E99" s="210"/>
      <c r="F99" s="210"/>
      <c r="G99" s="210"/>
      <c r="H99" s="210"/>
      <c r="I99" s="210"/>
      <c r="J99" s="210"/>
      <c r="K99" s="210"/>
      <c r="L99" s="210"/>
      <c r="M99" s="210"/>
      <c r="N99" s="210"/>
      <c r="O99" s="210"/>
      <c r="P99" s="210"/>
      <c r="Q99" s="210"/>
      <c r="R99" s="210"/>
      <c r="S99" s="210"/>
      <c r="T99" s="210"/>
      <c r="U99" s="22"/>
      <c r="V99" s="22"/>
      <c r="W99" s="22"/>
      <c r="X99" s="22"/>
      <c r="Y99" s="22"/>
      <c r="Z99" s="22"/>
      <c r="AA99" s="22"/>
      <c r="AB99" s="22"/>
      <c r="AC99" s="22"/>
      <c r="AD99" s="22"/>
    </row>
    <row r="100" spans="2:30" ht="15" customHeight="1" x14ac:dyDescent="0.25">
      <c r="B100" s="210"/>
      <c r="C100" s="210"/>
      <c r="D100" s="210"/>
      <c r="E100" s="210"/>
      <c r="F100" s="210"/>
      <c r="G100" s="210"/>
      <c r="H100" s="210"/>
      <c r="I100" s="210"/>
      <c r="J100" s="210"/>
      <c r="K100" s="210"/>
      <c r="L100" s="210"/>
      <c r="M100" s="210"/>
      <c r="N100" s="210"/>
      <c r="O100" s="210"/>
      <c r="P100" s="210"/>
      <c r="Q100" s="210"/>
      <c r="R100" s="210"/>
      <c r="S100" s="210"/>
      <c r="T100" s="210"/>
      <c r="U100" s="22"/>
      <c r="V100" s="22"/>
      <c r="W100" s="22"/>
      <c r="X100" s="22"/>
      <c r="Y100" s="22"/>
      <c r="Z100" s="22"/>
      <c r="AA100" s="22"/>
      <c r="AB100" s="22"/>
      <c r="AC100" s="22"/>
      <c r="AD100" s="22"/>
    </row>
    <row r="101" spans="2:30" ht="15" customHeight="1" x14ac:dyDescent="0.25">
      <c r="B101" s="210"/>
      <c r="C101" s="210"/>
      <c r="D101" s="210"/>
      <c r="E101" s="210"/>
      <c r="F101" s="210"/>
      <c r="G101" s="210"/>
      <c r="H101" s="210"/>
      <c r="I101" s="210"/>
      <c r="J101" s="210"/>
      <c r="K101" s="210"/>
      <c r="L101" s="210"/>
      <c r="M101" s="210"/>
      <c r="N101" s="210"/>
      <c r="O101" s="210"/>
      <c r="P101" s="210"/>
      <c r="Q101" s="210"/>
      <c r="R101" s="210"/>
      <c r="S101" s="210"/>
      <c r="T101" s="210"/>
      <c r="U101" s="159" t="s">
        <v>60</v>
      </c>
      <c r="V101" s="159"/>
      <c r="W101" s="159"/>
      <c r="X101" s="159"/>
      <c r="Y101" s="159"/>
      <c r="Z101" s="159"/>
      <c r="AA101" s="159"/>
      <c r="AB101" s="131"/>
      <c r="AC101" s="133"/>
      <c r="AD101" s="132"/>
    </row>
    <row r="102" spans="2:30" ht="15" customHeight="1" x14ac:dyDescent="0.25"/>
    <row r="103" spans="2:30" ht="15" customHeight="1" x14ac:dyDescent="0.25">
      <c r="B103" s="134" t="s">
        <v>944</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row>
    <row r="104" spans="2:30" ht="15" customHeight="1" x14ac:dyDescent="0.25">
      <c r="B104" s="235" t="s">
        <v>945</v>
      </c>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row>
    <row r="105" spans="2:30" ht="15" customHeight="1" x14ac:dyDescent="0.2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row>
    <row r="106" spans="2:30" ht="15" customHeight="1" x14ac:dyDescent="0.2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row>
    <row r="107" spans="2:30" ht="15" customHeight="1" x14ac:dyDescent="0.25">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row>
    <row r="108" spans="2:30" ht="15" customHeight="1" x14ac:dyDescent="0.25">
      <c r="B108" s="165"/>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7"/>
    </row>
    <row r="109" spans="2:30" ht="15" customHeight="1" x14ac:dyDescent="0.25">
      <c r="B109" s="232"/>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4"/>
    </row>
    <row r="110" spans="2:30" ht="15" customHeight="1" x14ac:dyDescent="0.25">
      <c r="B110" s="232"/>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4"/>
    </row>
    <row r="111" spans="2:30" ht="15" customHeight="1" x14ac:dyDescent="0.25">
      <c r="B111" s="232"/>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4"/>
    </row>
    <row r="112" spans="2:30" ht="15" customHeight="1" x14ac:dyDescent="0.25">
      <c r="B112" s="168"/>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70"/>
    </row>
    <row r="113" spans="2:30" ht="15" customHeight="1" x14ac:dyDescent="0.25"/>
    <row r="114" spans="2:30" ht="15" customHeight="1" x14ac:dyDescent="0.25">
      <c r="B114" s="134" t="s">
        <v>111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row>
    <row r="115" spans="2:30" ht="15" customHeight="1" x14ac:dyDescent="0.25">
      <c r="B115" s="235" t="s">
        <v>939</v>
      </c>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row>
    <row r="116" spans="2:30" ht="15" customHeight="1" x14ac:dyDescent="0.25">
      <c r="B116" s="235"/>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row>
    <row r="117" spans="2:30" ht="15" customHeight="1" x14ac:dyDescent="0.25">
      <c r="B117" s="165"/>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7"/>
    </row>
    <row r="118" spans="2:30" ht="15" customHeight="1" x14ac:dyDescent="0.25">
      <c r="B118" s="232"/>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4"/>
    </row>
    <row r="119" spans="2:30" ht="15" customHeight="1" x14ac:dyDescent="0.25">
      <c r="B119" s="232"/>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4"/>
    </row>
    <row r="120" spans="2:30" ht="15" customHeight="1" x14ac:dyDescent="0.25">
      <c r="B120" s="232"/>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4"/>
    </row>
    <row r="121" spans="2:30" ht="15" customHeight="1" x14ac:dyDescent="0.25">
      <c r="B121" s="168"/>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70"/>
    </row>
    <row r="122" spans="2:30" ht="15" customHeight="1" x14ac:dyDescent="0.25"/>
    <row r="123" spans="2:30" ht="15" customHeight="1" x14ac:dyDescent="0.25">
      <c r="B123" s="134" t="s">
        <v>112</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row>
    <row r="124" spans="2:30" ht="15" customHeight="1" x14ac:dyDescent="0.25">
      <c r="B124" s="235" t="s">
        <v>940</v>
      </c>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row>
    <row r="125" spans="2:30" ht="15" customHeight="1" x14ac:dyDescent="0.25">
      <c r="B125" s="235"/>
      <c r="C125" s="235"/>
      <c r="D125" s="235"/>
      <c r="E125" s="235"/>
      <c r="F125" s="235"/>
      <c r="G125" s="235"/>
      <c r="H125" s="235"/>
      <c r="I125" s="235"/>
      <c r="J125" s="235"/>
      <c r="K125" s="235"/>
      <c r="L125" s="235"/>
      <c r="M125" s="235"/>
      <c r="N125" s="235"/>
      <c r="O125" s="235"/>
      <c r="P125" s="235"/>
      <c r="Q125" s="235"/>
      <c r="R125" s="235"/>
      <c r="S125" s="235"/>
      <c r="T125" s="235"/>
      <c r="U125" s="235"/>
      <c r="V125" s="235"/>
      <c r="W125" s="235"/>
      <c r="X125" s="235"/>
      <c r="Y125" s="235"/>
      <c r="Z125" s="235"/>
      <c r="AA125" s="235"/>
      <c r="AB125" s="235"/>
      <c r="AC125" s="235"/>
      <c r="AD125" s="235"/>
    </row>
    <row r="126" spans="2:30" ht="15" customHeight="1" x14ac:dyDescent="0.25">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row>
    <row r="127" spans="2:30" ht="15" customHeight="1" x14ac:dyDescent="0.25">
      <c r="B127" s="235"/>
      <c r="C127" s="235"/>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row>
    <row r="128" spans="2:30" ht="15" customHeight="1" x14ac:dyDescent="0.25">
      <c r="B128" s="235"/>
      <c r="C128" s="235"/>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row>
    <row r="129" spans="2:30" ht="15" customHeight="1" x14ac:dyDescent="0.25">
      <c r="B129" s="235"/>
      <c r="C129" s="235"/>
      <c r="D129" s="235"/>
      <c r="E129" s="235"/>
      <c r="F129" s="235"/>
      <c r="G129" s="235"/>
      <c r="H129" s="235"/>
      <c r="I129" s="235"/>
      <c r="J129" s="235"/>
      <c r="K129" s="235"/>
      <c r="L129" s="235"/>
      <c r="M129" s="235"/>
      <c r="N129" s="235"/>
      <c r="O129" s="235"/>
      <c r="P129" s="235"/>
      <c r="Q129" s="235"/>
      <c r="R129" s="235"/>
      <c r="S129" s="235"/>
      <c r="T129" s="235"/>
      <c r="U129" s="235"/>
      <c r="V129" s="235"/>
      <c r="W129" s="235"/>
      <c r="X129" s="235"/>
      <c r="Y129" s="235"/>
      <c r="Z129" s="235"/>
      <c r="AA129" s="235"/>
      <c r="AB129" s="235"/>
      <c r="AC129" s="235"/>
      <c r="AD129" s="235"/>
    </row>
    <row r="130" spans="2:30" ht="15" customHeight="1" x14ac:dyDescent="0.25">
      <c r="B130" s="165"/>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7"/>
    </row>
    <row r="131" spans="2:30" ht="16.5" customHeight="1" x14ac:dyDescent="0.25">
      <c r="B131" s="232"/>
      <c r="C131" s="233"/>
      <c r="D131" s="233"/>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4"/>
    </row>
    <row r="132" spans="2:30" ht="15" customHeight="1" x14ac:dyDescent="0.25">
      <c r="B132" s="232"/>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4"/>
    </row>
    <row r="133" spans="2:30" ht="15" customHeight="1" x14ac:dyDescent="0.25">
      <c r="B133" s="232"/>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4"/>
    </row>
    <row r="134" spans="2:30" ht="15" customHeight="1" x14ac:dyDescent="0.25">
      <c r="B134" s="168"/>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70"/>
    </row>
    <row r="135" spans="2:30" ht="15" customHeight="1" x14ac:dyDescent="0.25"/>
    <row r="136" spans="2:30" ht="15" customHeight="1" x14ac:dyDescent="0.25">
      <c r="B136" s="134" t="s">
        <v>943</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row>
    <row r="137" spans="2:30" ht="15" customHeight="1" x14ac:dyDescent="0.25">
      <c r="B137" s="235" t="s">
        <v>946</v>
      </c>
      <c r="C137" s="235"/>
      <c r="D137" s="235"/>
      <c r="E137" s="235"/>
      <c r="F137" s="235"/>
      <c r="G137" s="235"/>
      <c r="H137" s="23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row>
    <row r="138" spans="2:30" ht="15" customHeight="1" x14ac:dyDescent="0.25">
      <c r="B138" s="235"/>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row>
    <row r="139" spans="2:30" ht="15" customHeight="1" x14ac:dyDescent="0.25">
      <c r="B139" s="165"/>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7"/>
    </row>
    <row r="140" spans="2:30" ht="15" customHeight="1" x14ac:dyDescent="0.25">
      <c r="B140" s="232"/>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4"/>
    </row>
    <row r="141" spans="2:30" ht="15" customHeight="1" x14ac:dyDescent="0.25">
      <c r="B141" s="232"/>
      <c r="C141" s="233"/>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4"/>
    </row>
    <row r="142" spans="2:30" ht="15" customHeight="1" x14ac:dyDescent="0.25">
      <c r="B142" s="232"/>
      <c r="C142" s="233"/>
      <c r="D142" s="233"/>
      <c r="E142" s="233"/>
      <c r="F142" s="233"/>
      <c r="G142" s="233"/>
      <c r="H142" s="233"/>
      <c r="I142" s="233"/>
      <c r="J142" s="233"/>
      <c r="K142" s="233"/>
      <c r="L142" s="233"/>
      <c r="M142" s="233"/>
      <c r="N142" s="233"/>
      <c r="O142" s="233"/>
      <c r="P142" s="233"/>
      <c r="Q142" s="233"/>
      <c r="R142" s="233"/>
      <c r="S142" s="233"/>
      <c r="T142" s="233"/>
      <c r="U142" s="233"/>
      <c r="V142" s="233"/>
      <c r="W142" s="233"/>
      <c r="X142" s="233"/>
      <c r="Y142" s="233"/>
      <c r="Z142" s="233"/>
      <c r="AA142" s="233"/>
      <c r="AB142" s="233"/>
      <c r="AC142" s="233"/>
      <c r="AD142" s="234"/>
    </row>
    <row r="143" spans="2:30" ht="15" customHeight="1" x14ac:dyDescent="0.25">
      <c r="B143" s="168"/>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70"/>
    </row>
    <row r="144" spans="2:30" ht="15" customHeight="1" x14ac:dyDescent="0.25"/>
    <row r="145" spans="2:30" ht="15" customHeight="1" x14ac:dyDescent="0.25">
      <c r="B145" s="134" t="s">
        <v>941</v>
      </c>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row>
    <row r="146" spans="2:30" ht="15" customHeight="1" x14ac:dyDescent="0.25">
      <c r="B146" s="235" t="s">
        <v>631</v>
      </c>
      <c r="C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row>
    <row r="147" spans="2:30" ht="15" customHeight="1" x14ac:dyDescent="0.25">
      <c r="B147" s="235"/>
      <c r="C147" s="235"/>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row>
    <row r="148" spans="2:30" ht="15" customHeight="1" x14ac:dyDescent="0.25">
      <c r="B148" s="165"/>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7"/>
    </row>
    <row r="149" spans="2:30" ht="15" customHeight="1" x14ac:dyDescent="0.25">
      <c r="B149" s="232"/>
      <c r="C149" s="233"/>
      <c r="D149" s="233"/>
      <c r="E149" s="233"/>
      <c r="F149" s="233"/>
      <c r="G149" s="233"/>
      <c r="H149" s="233"/>
      <c r="I149" s="233"/>
      <c r="J149" s="233"/>
      <c r="K149" s="233"/>
      <c r="L149" s="233"/>
      <c r="M149" s="233"/>
      <c r="N149" s="233"/>
      <c r="O149" s="233"/>
      <c r="P149" s="233"/>
      <c r="Q149" s="233"/>
      <c r="R149" s="233"/>
      <c r="S149" s="233"/>
      <c r="T149" s="233"/>
      <c r="U149" s="233"/>
      <c r="V149" s="233"/>
      <c r="W149" s="233"/>
      <c r="X149" s="233"/>
      <c r="Y149" s="233"/>
      <c r="Z149" s="233"/>
      <c r="AA149" s="233"/>
      <c r="AB149" s="233"/>
      <c r="AC149" s="233"/>
      <c r="AD149" s="234"/>
    </row>
    <row r="150" spans="2:30" ht="15" customHeight="1" x14ac:dyDescent="0.25">
      <c r="B150" s="232"/>
      <c r="C150" s="233"/>
      <c r="D150" s="233"/>
      <c r="E150" s="233"/>
      <c r="F150" s="233"/>
      <c r="G150" s="233"/>
      <c r="H150" s="233"/>
      <c r="I150" s="233"/>
      <c r="J150" s="233"/>
      <c r="K150" s="233"/>
      <c r="L150" s="233"/>
      <c r="M150" s="233"/>
      <c r="N150" s="233"/>
      <c r="O150" s="233"/>
      <c r="P150" s="233"/>
      <c r="Q150" s="233"/>
      <c r="R150" s="233"/>
      <c r="S150" s="233"/>
      <c r="T150" s="233"/>
      <c r="U150" s="233"/>
      <c r="V150" s="233"/>
      <c r="W150" s="233"/>
      <c r="X150" s="233"/>
      <c r="Y150" s="233"/>
      <c r="Z150" s="233"/>
      <c r="AA150" s="233"/>
      <c r="AB150" s="233"/>
      <c r="AC150" s="233"/>
      <c r="AD150" s="234"/>
    </row>
    <row r="151" spans="2:30" ht="15" customHeight="1" x14ac:dyDescent="0.25">
      <c r="B151" s="232"/>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33"/>
      <c r="AB151" s="233"/>
      <c r="AC151" s="233"/>
      <c r="AD151" s="234"/>
    </row>
    <row r="152" spans="2:30" ht="15" customHeight="1" x14ac:dyDescent="0.25">
      <c r="B152" s="168"/>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70"/>
    </row>
    <row r="153" spans="2:30" ht="15" customHeight="1" x14ac:dyDescent="0.25"/>
    <row r="154" spans="2:30" ht="15" customHeight="1" x14ac:dyDescent="0.25">
      <c r="B154" s="134" t="s">
        <v>942</v>
      </c>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row>
    <row r="155" spans="2:30" ht="15" customHeight="1" x14ac:dyDescent="0.25">
      <c r="B155" s="235" t="s">
        <v>947</v>
      </c>
      <c r="C155" s="235"/>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row>
    <row r="156" spans="2:30" ht="15" customHeight="1" x14ac:dyDescent="0.25">
      <c r="B156" s="235"/>
      <c r="C156" s="235"/>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row>
    <row r="157" spans="2:30" ht="15" customHeight="1" x14ac:dyDescent="0.25">
      <c r="B157" s="235"/>
      <c r="C157" s="235"/>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row>
    <row r="158" spans="2:30" ht="15" customHeight="1" x14ac:dyDescent="0.25">
      <c r="B158" s="165"/>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7"/>
    </row>
    <row r="159" spans="2:30" ht="15" customHeight="1" x14ac:dyDescent="0.25">
      <c r="B159" s="232"/>
      <c r="C159" s="233"/>
      <c r="D159" s="233"/>
      <c r="E159" s="233"/>
      <c r="F159" s="233"/>
      <c r="G159" s="233"/>
      <c r="H159" s="233"/>
      <c r="I159" s="233"/>
      <c r="J159" s="233"/>
      <c r="K159" s="233"/>
      <c r="L159" s="233"/>
      <c r="M159" s="233"/>
      <c r="N159" s="233"/>
      <c r="O159" s="233"/>
      <c r="P159" s="233"/>
      <c r="Q159" s="233"/>
      <c r="R159" s="233"/>
      <c r="S159" s="233"/>
      <c r="T159" s="233"/>
      <c r="U159" s="233"/>
      <c r="V159" s="233"/>
      <c r="W159" s="233"/>
      <c r="X159" s="233"/>
      <c r="Y159" s="233"/>
      <c r="Z159" s="233"/>
      <c r="AA159" s="233"/>
      <c r="AB159" s="233"/>
      <c r="AC159" s="233"/>
      <c r="AD159" s="234"/>
    </row>
    <row r="160" spans="2:30" ht="15" customHeight="1" x14ac:dyDescent="0.25">
      <c r="B160" s="232"/>
      <c r="C160" s="233"/>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4"/>
    </row>
    <row r="161" spans="2:30" ht="15" customHeight="1" x14ac:dyDescent="0.25">
      <c r="B161" s="232"/>
      <c r="C161" s="233"/>
      <c r="D161" s="233"/>
      <c r="E161" s="233"/>
      <c r="F161" s="233"/>
      <c r="G161" s="233"/>
      <c r="H161" s="233"/>
      <c r="I161" s="233"/>
      <c r="J161" s="233"/>
      <c r="K161" s="233"/>
      <c r="L161" s="233"/>
      <c r="M161" s="233"/>
      <c r="N161" s="233"/>
      <c r="O161" s="233"/>
      <c r="P161" s="233"/>
      <c r="Q161" s="233"/>
      <c r="R161" s="233"/>
      <c r="S161" s="233"/>
      <c r="T161" s="233"/>
      <c r="U161" s="233"/>
      <c r="V161" s="233"/>
      <c r="W161" s="233"/>
      <c r="X161" s="233"/>
      <c r="Y161" s="233"/>
      <c r="Z161" s="233"/>
      <c r="AA161" s="233"/>
      <c r="AB161" s="233"/>
      <c r="AC161" s="233"/>
      <c r="AD161" s="234"/>
    </row>
    <row r="162" spans="2:30" ht="15" customHeight="1" x14ac:dyDescent="0.25">
      <c r="B162" s="168"/>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70"/>
    </row>
    <row r="163" spans="2:30" ht="15" customHeight="1" x14ac:dyDescent="0.25"/>
    <row r="164" spans="2:30" ht="15" customHeight="1" x14ac:dyDescent="0.25">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row>
    <row r="165" spans="2:30" ht="15" customHeight="1" x14ac:dyDescent="0.25"/>
    <row r="166" spans="2:30" ht="15" hidden="1" customHeight="1" x14ac:dyDescent="0.25"/>
    <row r="167" spans="2:30" ht="15" hidden="1" customHeight="1" x14ac:dyDescent="0.25"/>
    <row r="168" spans="2:30" ht="15" hidden="1" customHeight="1" x14ac:dyDescent="0.25"/>
    <row r="169" spans="2:30" ht="15" hidden="1" customHeight="1" x14ac:dyDescent="0.25"/>
    <row r="170" spans="2:30" ht="15" hidden="1" customHeight="1" x14ac:dyDescent="0.25"/>
    <row r="171" spans="2:30" ht="15" hidden="1" customHeight="1" x14ac:dyDescent="0.25"/>
    <row r="172" spans="2:30" ht="15" hidden="1" customHeight="1" x14ac:dyDescent="0.25"/>
    <row r="173" spans="2:30" ht="15" hidden="1" customHeight="1" x14ac:dyDescent="0.25"/>
  </sheetData>
  <sheetProtection algorithmName="SHA-512" hashValue="uRs59AzVcYqgomB0iKMdxd8xXwbdq6ixc5C5P3BbkJpPjqrN2LSY6ATEGNJv9szAnCqgXMCLF1+bznJyZftfZA==" saltValue="uZHesn+fHehQFc0V46puQg==" spinCount="100000" sheet="1" selectLockedCells="1"/>
  <mergeCells count="55">
    <mergeCell ref="B136:AD136"/>
    <mergeCell ref="B137:AD138"/>
    <mergeCell ref="B139:AD143"/>
    <mergeCell ref="U94:AA94"/>
    <mergeCell ref="AB94:AD94"/>
    <mergeCell ref="B96:AD96"/>
    <mergeCell ref="B114:AD114"/>
    <mergeCell ref="B58:AD58"/>
    <mergeCell ref="B27:AD27"/>
    <mergeCell ref="B164:AD164"/>
    <mergeCell ref="B104:AD107"/>
    <mergeCell ref="B155:AD157"/>
    <mergeCell ref="B154:AD154"/>
    <mergeCell ref="B145:AD145"/>
    <mergeCell ref="B146:AD147"/>
    <mergeCell ref="B123:AD123"/>
    <mergeCell ref="B124:AD129"/>
    <mergeCell ref="B158:AD162"/>
    <mergeCell ref="B117:AD121"/>
    <mergeCell ref="B130:AD134"/>
    <mergeCell ref="B148:AD152"/>
    <mergeCell ref="B115:AD116"/>
    <mergeCell ref="B108:AD112"/>
    <mergeCell ref="B43:AD47"/>
    <mergeCell ref="B52:AD56"/>
    <mergeCell ref="B50:AD51"/>
    <mergeCell ref="B40:AD40"/>
    <mergeCell ref="B34:AD38"/>
    <mergeCell ref="B49:AD49"/>
    <mergeCell ref="B68:AD68"/>
    <mergeCell ref="B70:AD70"/>
    <mergeCell ref="B72:AD72"/>
    <mergeCell ref="B59:AD60"/>
    <mergeCell ref="B2:AD2"/>
    <mergeCell ref="B9:AD9"/>
    <mergeCell ref="B4:AD4"/>
    <mergeCell ref="B12:AD16"/>
    <mergeCell ref="B18:AD18"/>
    <mergeCell ref="B10:AD11"/>
    <mergeCell ref="B6:AD7"/>
    <mergeCell ref="B19:AD20"/>
    <mergeCell ref="B28:AD33"/>
    <mergeCell ref="B41:AD42"/>
    <mergeCell ref="B21:AD25"/>
    <mergeCell ref="B61:AD65"/>
    <mergeCell ref="B73:AD77"/>
    <mergeCell ref="B80:AD84"/>
    <mergeCell ref="B87:AD91"/>
    <mergeCell ref="B103:AD103"/>
    <mergeCell ref="B93:T94"/>
    <mergeCell ref="U101:AA101"/>
    <mergeCell ref="AB101:AD101"/>
    <mergeCell ref="B98:T101"/>
    <mergeCell ref="B79:AD79"/>
    <mergeCell ref="B86:AD86"/>
  </mergeCells>
  <conditionalFormatting sqref="AB94:AD94">
    <cfRule type="containsText" dxfId="129" priority="3" operator="containsText" text="NO">
      <formula>NOT(ISERROR(SEARCH("NO",AB94)))</formula>
    </cfRule>
    <cfRule type="containsText" dxfId="128" priority="4" operator="containsText" text="YES">
      <formula>NOT(ISERROR(SEARCH("YES",AB94)))</formula>
    </cfRule>
  </conditionalFormatting>
  <conditionalFormatting sqref="AB101:AD101">
    <cfRule type="containsText" dxfId="127" priority="1" operator="containsText" text="NO">
      <formula>NOT(ISERROR(SEARCH("NO",AB101)))</formula>
    </cfRule>
    <cfRule type="containsText" dxfId="126" priority="2" operator="containsText" text="YES">
      <formula>NOT(ISERROR(SEARCH("YES",AB101)))</formula>
    </cfRule>
  </conditionalFormatting>
  <printOptions horizontalCentered="1"/>
  <pageMargins left="0.5" right="0.5" top="0.5" bottom="0.5" header="0.3" footer="0.3"/>
  <pageSetup scale="93" fitToHeight="0" orientation="portrait" r:id="rId1"/>
  <headerFooter>
    <oddFooter>&amp;C&amp;P</oddFooter>
  </headerFooter>
  <rowBreaks count="2" manualBreakCount="2">
    <brk id="48" max="33" man="1"/>
    <brk id="143"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Validation!$E$2:$E$3</xm:f>
          </x14:formula1>
          <xm:sqref>AB94:AD94 AB101:AD101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E78"/>
  <sheetViews>
    <sheetView showGridLines="0" zoomScaleNormal="100" workbookViewId="0">
      <selection activeCell="J10" sqref="J10:L10"/>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309" t="s">
        <v>822</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row>
    <row r="3" spans="2:30" ht="15.75" thickBot="1" x14ac:dyDescent="0.3"/>
    <row r="4" spans="2:30" ht="15.75" thickBot="1" x14ac:dyDescent="0.3">
      <c r="B4" s="172" t="s">
        <v>608</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row>
    <row r="5" spans="2:30" ht="15.75" thickBot="1" x14ac:dyDescent="0.3"/>
    <row r="6" spans="2:30" x14ac:dyDescent="0.25">
      <c r="B6" s="310"/>
      <c r="C6" s="311"/>
      <c r="D6" s="311"/>
      <c r="E6" s="311"/>
      <c r="F6" s="311"/>
      <c r="G6" s="311"/>
      <c r="H6" s="311"/>
      <c r="I6" s="312"/>
      <c r="J6" s="280" t="s">
        <v>501</v>
      </c>
      <c r="K6" s="276"/>
      <c r="L6" s="276"/>
      <c r="M6" s="276" t="s">
        <v>500</v>
      </c>
      <c r="N6" s="276"/>
      <c r="O6" s="276"/>
      <c r="P6" s="276" t="s">
        <v>499</v>
      </c>
      <c r="Q6" s="276"/>
      <c r="R6" s="276"/>
      <c r="S6" s="276" t="s">
        <v>498</v>
      </c>
      <c r="T6" s="276"/>
      <c r="U6" s="276"/>
      <c r="V6" s="276" t="s">
        <v>497</v>
      </c>
      <c r="W6" s="276"/>
      <c r="X6" s="318"/>
      <c r="Y6" s="320" t="s">
        <v>496</v>
      </c>
      <c r="Z6" s="276"/>
      <c r="AA6" s="277"/>
      <c r="AB6" s="320" t="s">
        <v>495</v>
      </c>
      <c r="AC6" s="276"/>
      <c r="AD6" s="277"/>
    </row>
    <row r="7" spans="2:30" ht="15.75" thickBot="1" x14ac:dyDescent="0.3">
      <c r="B7" s="313"/>
      <c r="C7" s="314"/>
      <c r="D7" s="314"/>
      <c r="E7" s="314"/>
      <c r="F7" s="314"/>
      <c r="G7" s="314"/>
      <c r="H7" s="314"/>
      <c r="I7" s="315"/>
      <c r="J7" s="316"/>
      <c r="K7" s="317"/>
      <c r="L7" s="317"/>
      <c r="M7" s="317"/>
      <c r="N7" s="317"/>
      <c r="O7" s="317"/>
      <c r="P7" s="317"/>
      <c r="Q7" s="317"/>
      <c r="R7" s="317"/>
      <c r="S7" s="317"/>
      <c r="T7" s="317"/>
      <c r="U7" s="317"/>
      <c r="V7" s="317"/>
      <c r="W7" s="317"/>
      <c r="X7" s="319"/>
      <c r="Y7" s="321"/>
      <c r="Z7" s="317"/>
      <c r="AA7" s="322"/>
      <c r="AB7" s="321"/>
      <c r="AC7" s="317"/>
      <c r="AD7" s="322"/>
    </row>
    <row r="8" spans="2:30" x14ac:dyDescent="0.25">
      <c r="B8" s="236" t="s">
        <v>494</v>
      </c>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8"/>
    </row>
    <row r="9" spans="2:30" x14ac:dyDescent="0.25">
      <c r="B9" s="295" t="s">
        <v>634</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7"/>
    </row>
    <row r="10" spans="2:30" x14ac:dyDescent="0.25">
      <c r="B10" s="291" t="s">
        <v>122</v>
      </c>
      <c r="C10" s="292"/>
      <c r="D10" s="292"/>
      <c r="E10" s="292"/>
      <c r="F10" s="292"/>
      <c r="G10" s="292"/>
      <c r="H10" s="292"/>
      <c r="I10" s="293"/>
      <c r="J10" s="242"/>
      <c r="K10" s="243"/>
      <c r="L10" s="243"/>
      <c r="M10" s="243"/>
      <c r="N10" s="243"/>
      <c r="O10" s="243"/>
      <c r="P10" s="243"/>
      <c r="Q10" s="243"/>
      <c r="R10" s="243"/>
      <c r="S10" s="243"/>
      <c r="T10" s="243"/>
      <c r="U10" s="243"/>
      <c r="V10" s="243"/>
      <c r="W10" s="243"/>
      <c r="X10" s="244"/>
      <c r="Y10" s="245">
        <f>SUM(J10:X10)</f>
        <v>0</v>
      </c>
      <c r="Z10" s="245"/>
      <c r="AA10" s="245"/>
      <c r="AB10" s="246"/>
      <c r="AC10" s="247"/>
      <c r="AD10" s="248"/>
    </row>
    <row r="11" spans="2:30" x14ac:dyDescent="0.25">
      <c r="B11" s="291" t="s">
        <v>805</v>
      </c>
      <c r="C11" s="292"/>
      <c r="D11" s="292"/>
      <c r="E11" s="292"/>
      <c r="F11" s="292"/>
      <c r="G11" s="292"/>
      <c r="H11" s="292"/>
      <c r="I11" s="293"/>
      <c r="J11" s="242"/>
      <c r="K11" s="243"/>
      <c r="L11" s="243"/>
      <c r="M11" s="243"/>
      <c r="N11" s="243"/>
      <c r="O11" s="243"/>
      <c r="P11" s="243"/>
      <c r="Q11" s="243"/>
      <c r="R11" s="243"/>
      <c r="S11" s="243"/>
      <c r="T11" s="243"/>
      <c r="U11" s="243"/>
      <c r="V11" s="243"/>
      <c r="W11" s="243"/>
      <c r="X11" s="244"/>
      <c r="Y11" s="245">
        <f>SUM(J11:X11)</f>
        <v>0</v>
      </c>
      <c r="Z11" s="245"/>
      <c r="AA11" s="245"/>
      <c r="AB11" s="246"/>
      <c r="AC11" s="247"/>
      <c r="AD11" s="248"/>
    </row>
    <row r="12" spans="2:30" x14ac:dyDescent="0.25">
      <c r="B12" s="305" t="s">
        <v>635</v>
      </c>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7"/>
    </row>
    <row r="13" spans="2:30" x14ac:dyDescent="0.25">
      <c r="B13" s="291" t="s">
        <v>122</v>
      </c>
      <c r="C13" s="292"/>
      <c r="D13" s="292"/>
      <c r="E13" s="292"/>
      <c r="F13" s="292"/>
      <c r="G13" s="292"/>
      <c r="H13" s="292"/>
      <c r="I13" s="293"/>
      <c r="J13" s="242"/>
      <c r="K13" s="243"/>
      <c r="L13" s="243"/>
      <c r="M13" s="243"/>
      <c r="N13" s="243"/>
      <c r="O13" s="243"/>
      <c r="P13" s="243"/>
      <c r="Q13" s="243"/>
      <c r="R13" s="243"/>
      <c r="S13" s="243"/>
      <c r="T13" s="243"/>
      <c r="U13" s="243"/>
      <c r="V13" s="243"/>
      <c r="W13" s="243"/>
      <c r="X13" s="244"/>
      <c r="Y13" s="245">
        <f>SUM(J13:X13)</f>
        <v>0</v>
      </c>
      <c r="Z13" s="245"/>
      <c r="AA13" s="245"/>
      <c r="AB13" s="308"/>
      <c r="AC13" s="308"/>
      <c r="AD13" s="308"/>
    </row>
    <row r="14" spans="2:30" ht="15.75" thickBot="1" x14ac:dyDescent="0.3">
      <c r="B14" s="251" t="s">
        <v>805</v>
      </c>
      <c r="C14" s="252"/>
      <c r="D14" s="252"/>
      <c r="E14" s="252"/>
      <c r="F14" s="252"/>
      <c r="G14" s="252"/>
      <c r="H14" s="252"/>
      <c r="I14" s="253"/>
      <c r="J14" s="288"/>
      <c r="K14" s="289"/>
      <c r="L14" s="289"/>
      <c r="M14" s="289"/>
      <c r="N14" s="289"/>
      <c r="O14" s="289"/>
      <c r="P14" s="289"/>
      <c r="Q14" s="289"/>
      <c r="R14" s="289"/>
      <c r="S14" s="289"/>
      <c r="T14" s="289"/>
      <c r="U14" s="289"/>
      <c r="V14" s="289"/>
      <c r="W14" s="289"/>
      <c r="X14" s="290"/>
      <c r="Y14" s="250">
        <f>SUM(J14:X14)</f>
        <v>0</v>
      </c>
      <c r="Z14" s="250"/>
      <c r="AA14" s="250"/>
      <c r="AB14" s="294"/>
      <c r="AC14" s="294"/>
      <c r="AD14" s="294"/>
    </row>
    <row r="15" spans="2:30" ht="16.5" thickTop="1" thickBot="1" x14ac:dyDescent="0.3">
      <c r="B15" s="298" t="s">
        <v>133</v>
      </c>
      <c r="C15" s="299"/>
      <c r="D15" s="299"/>
      <c r="E15" s="299"/>
      <c r="F15" s="299"/>
      <c r="G15" s="299"/>
      <c r="H15" s="299"/>
      <c r="I15" s="300"/>
      <c r="J15" s="301">
        <f>SUM(J10:L11,J13:L14)</f>
        <v>0</v>
      </c>
      <c r="K15" s="285"/>
      <c r="L15" s="285"/>
      <c r="M15" s="285">
        <f>SUM(M10:O11,M13:O14)</f>
        <v>0</v>
      </c>
      <c r="N15" s="285"/>
      <c r="O15" s="285"/>
      <c r="P15" s="285">
        <f>SUM(P10:R11,P13:R14)</f>
        <v>0</v>
      </c>
      <c r="Q15" s="285"/>
      <c r="R15" s="285"/>
      <c r="S15" s="285">
        <f>SUM(S10:U11,S13:U14)</f>
        <v>0</v>
      </c>
      <c r="T15" s="285"/>
      <c r="U15" s="285"/>
      <c r="V15" s="285">
        <f>SUM(V10:X11,V13:X14)</f>
        <v>0</v>
      </c>
      <c r="W15" s="285"/>
      <c r="X15" s="285"/>
      <c r="Y15" s="302">
        <f>SUM(Y10:AA11,Y13:AA14)</f>
        <v>0</v>
      </c>
      <c r="Z15" s="303"/>
      <c r="AA15" s="304"/>
      <c r="AB15" s="249">
        <f>SUM(M15*1,P15*2,S15*3,V15*4)</f>
        <v>0</v>
      </c>
      <c r="AC15" s="249"/>
      <c r="AD15" s="249"/>
    </row>
    <row r="16" spans="2:30" x14ac:dyDescent="0.25">
      <c r="B16" s="236" t="s">
        <v>493</v>
      </c>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8"/>
    </row>
    <row r="17" spans="2:30" x14ac:dyDescent="0.25">
      <c r="B17" s="295" t="s">
        <v>634</v>
      </c>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7"/>
    </row>
    <row r="18" spans="2:30" x14ac:dyDescent="0.25">
      <c r="B18" s="291" t="s">
        <v>122</v>
      </c>
      <c r="C18" s="292"/>
      <c r="D18" s="292"/>
      <c r="E18" s="292"/>
      <c r="F18" s="292"/>
      <c r="G18" s="292"/>
      <c r="H18" s="292"/>
      <c r="I18" s="293"/>
      <c r="J18" s="242"/>
      <c r="K18" s="243"/>
      <c r="L18" s="243"/>
      <c r="M18" s="243"/>
      <c r="N18" s="243"/>
      <c r="O18" s="243"/>
      <c r="P18" s="243"/>
      <c r="Q18" s="243"/>
      <c r="R18" s="243"/>
      <c r="S18" s="243"/>
      <c r="T18" s="243"/>
      <c r="U18" s="243"/>
      <c r="V18" s="243"/>
      <c r="W18" s="243"/>
      <c r="X18" s="244"/>
      <c r="Y18" s="245">
        <f>SUM(J18:X18)</f>
        <v>0</v>
      </c>
      <c r="Z18" s="245"/>
      <c r="AA18" s="245"/>
      <c r="AB18" s="246"/>
      <c r="AC18" s="247"/>
      <c r="AD18" s="248"/>
    </row>
    <row r="19" spans="2:30" x14ac:dyDescent="0.25">
      <c r="B19" s="291" t="s">
        <v>805</v>
      </c>
      <c r="C19" s="292"/>
      <c r="D19" s="292"/>
      <c r="E19" s="292"/>
      <c r="F19" s="292"/>
      <c r="G19" s="292"/>
      <c r="H19" s="292"/>
      <c r="I19" s="293"/>
      <c r="J19" s="242"/>
      <c r="K19" s="243"/>
      <c r="L19" s="243"/>
      <c r="M19" s="243"/>
      <c r="N19" s="243"/>
      <c r="O19" s="243"/>
      <c r="P19" s="243"/>
      <c r="Q19" s="243"/>
      <c r="R19" s="243"/>
      <c r="S19" s="243"/>
      <c r="T19" s="243"/>
      <c r="U19" s="243"/>
      <c r="V19" s="243"/>
      <c r="W19" s="243"/>
      <c r="X19" s="244"/>
      <c r="Y19" s="245">
        <f>SUM(J19:X19)</f>
        <v>0</v>
      </c>
      <c r="Z19" s="245"/>
      <c r="AA19" s="245"/>
      <c r="AB19" s="246"/>
      <c r="AC19" s="247"/>
      <c r="AD19" s="248"/>
    </row>
    <row r="20" spans="2:30" x14ac:dyDescent="0.25">
      <c r="B20" s="305" t="s">
        <v>635</v>
      </c>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7"/>
    </row>
    <row r="21" spans="2:30" x14ac:dyDescent="0.25">
      <c r="B21" s="291" t="s">
        <v>122</v>
      </c>
      <c r="C21" s="292"/>
      <c r="D21" s="292"/>
      <c r="E21" s="292"/>
      <c r="F21" s="292"/>
      <c r="G21" s="292"/>
      <c r="H21" s="292"/>
      <c r="I21" s="293"/>
      <c r="J21" s="242"/>
      <c r="K21" s="243"/>
      <c r="L21" s="243"/>
      <c r="M21" s="243"/>
      <c r="N21" s="243"/>
      <c r="O21" s="243"/>
      <c r="P21" s="243"/>
      <c r="Q21" s="243"/>
      <c r="R21" s="243"/>
      <c r="S21" s="243"/>
      <c r="T21" s="243"/>
      <c r="U21" s="243"/>
      <c r="V21" s="243"/>
      <c r="W21" s="243"/>
      <c r="X21" s="244"/>
      <c r="Y21" s="245">
        <f>SUM(J21:X21)</f>
        <v>0</v>
      </c>
      <c r="Z21" s="245"/>
      <c r="AA21" s="245"/>
      <c r="AB21" s="308"/>
      <c r="AC21" s="308"/>
      <c r="AD21" s="308"/>
    </row>
    <row r="22" spans="2:30" ht="15.75" thickBot="1" x14ac:dyDescent="0.3">
      <c r="B22" s="251" t="s">
        <v>805</v>
      </c>
      <c r="C22" s="252"/>
      <c r="D22" s="252"/>
      <c r="E22" s="252"/>
      <c r="F22" s="252"/>
      <c r="G22" s="252"/>
      <c r="H22" s="252"/>
      <c r="I22" s="253"/>
      <c r="J22" s="288"/>
      <c r="K22" s="289"/>
      <c r="L22" s="289"/>
      <c r="M22" s="289"/>
      <c r="N22" s="289"/>
      <c r="O22" s="289"/>
      <c r="P22" s="289"/>
      <c r="Q22" s="289"/>
      <c r="R22" s="289"/>
      <c r="S22" s="289"/>
      <c r="T22" s="289"/>
      <c r="U22" s="289"/>
      <c r="V22" s="289"/>
      <c r="W22" s="289"/>
      <c r="X22" s="290"/>
      <c r="Y22" s="250">
        <f>SUM(J22:X22)</f>
        <v>0</v>
      </c>
      <c r="Z22" s="250"/>
      <c r="AA22" s="250"/>
      <c r="AB22" s="294"/>
      <c r="AC22" s="294"/>
      <c r="AD22" s="294"/>
    </row>
    <row r="23" spans="2:30" ht="16.5" thickTop="1" thickBot="1" x14ac:dyDescent="0.3">
      <c r="B23" s="298" t="s">
        <v>133</v>
      </c>
      <c r="C23" s="299"/>
      <c r="D23" s="299"/>
      <c r="E23" s="299"/>
      <c r="F23" s="299"/>
      <c r="G23" s="299"/>
      <c r="H23" s="299"/>
      <c r="I23" s="300"/>
      <c r="J23" s="301">
        <f>SUM(J18:L19,J21:L22)</f>
        <v>0</v>
      </c>
      <c r="K23" s="285"/>
      <c r="L23" s="285"/>
      <c r="M23" s="285">
        <f>SUM(M18:O19,M21:O22)</f>
        <v>0</v>
      </c>
      <c r="N23" s="285"/>
      <c r="O23" s="285"/>
      <c r="P23" s="285">
        <f>SUM(P18:R19,P21:R22)</f>
        <v>0</v>
      </c>
      <c r="Q23" s="285"/>
      <c r="R23" s="285"/>
      <c r="S23" s="285">
        <f>SUM(S18:U19,S21:U22)</f>
        <v>0</v>
      </c>
      <c r="T23" s="285"/>
      <c r="U23" s="285"/>
      <c r="V23" s="285">
        <f>SUM(V18:X19,V21:X22)</f>
        <v>0</v>
      </c>
      <c r="W23" s="285"/>
      <c r="X23" s="285"/>
      <c r="Y23" s="302">
        <f>SUM(Y18:AA19,Y21:AA22)</f>
        <v>0</v>
      </c>
      <c r="Z23" s="303"/>
      <c r="AA23" s="304"/>
      <c r="AB23" s="249">
        <f>SUM(M23*1,P23*2,S23*3,V23*4)</f>
        <v>0</v>
      </c>
      <c r="AC23" s="249"/>
      <c r="AD23" s="249"/>
    </row>
    <row r="24" spans="2:30" x14ac:dyDescent="0.25">
      <c r="B24" s="236" t="s">
        <v>492</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8"/>
    </row>
    <row r="25" spans="2:30" x14ac:dyDescent="0.25">
      <c r="B25" s="295" t="s">
        <v>634</v>
      </c>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7"/>
    </row>
    <row r="26" spans="2:30" x14ac:dyDescent="0.25">
      <c r="B26" s="291" t="s">
        <v>122</v>
      </c>
      <c r="C26" s="292"/>
      <c r="D26" s="292"/>
      <c r="E26" s="292"/>
      <c r="F26" s="292"/>
      <c r="G26" s="292"/>
      <c r="H26" s="292"/>
      <c r="I26" s="293"/>
      <c r="J26" s="242"/>
      <c r="K26" s="243"/>
      <c r="L26" s="243"/>
      <c r="M26" s="243"/>
      <c r="N26" s="243"/>
      <c r="O26" s="243"/>
      <c r="P26" s="243"/>
      <c r="Q26" s="243"/>
      <c r="R26" s="243"/>
      <c r="S26" s="243"/>
      <c r="T26" s="243"/>
      <c r="U26" s="243"/>
      <c r="V26" s="243"/>
      <c r="W26" s="243"/>
      <c r="X26" s="244"/>
      <c r="Y26" s="245">
        <f>SUM(J26:X26)</f>
        <v>0</v>
      </c>
      <c r="Z26" s="245"/>
      <c r="AA26" s="245"/>
      <c r="AB26" s="246"/>
      <c r="AC26" s="247"/>
      <c r="AD26" s="248"/>
    </row>
    <row r="27" spans="2:30" x14ac:dyDescent="0.25">
      <c r="B27" s="291" t="s">
        <v>805</v>
      </c>
      <c r="C27" s="292"/>
      <c r="D27" s="292"/>
      <c r="E27" s="292"/>
      <c r="F27" s="292"/>
      <c r="G27" s="292"/>
      <c r="H27" s="292"/>
      <c r="I27" s="293"/>
      <c r="J27" s="242"/>
      <c r="K27" s="243"/>
      <c r="L27" s="243"/>
      <c r="M27" s="243"/>
      <c r="N27" s="243"/>
      <c r="O27" s="243"/>
      <c r="P27" s="243"/>
      <c r="Q27" s="243"/>
      <c r="R27" s="243"/>
      <c r="S27" s="243"/>
      <c r="T27" s="243"/>
      <c r="U27" s="243"/>
      <c r="V27" s="243"/>
      <c r="W27" s="243"/>
      <c r="X27" s="244"/>
      <c r="Y27" s="245">
        <f>SUM(J27:X27)</f>
        <v>0</v>
      </c>
      <c r="Z27" s="245"/>
      <c r="AA27" s="245"/>
      <c r="AB27" s="246"/>
      <c r="AC27" s="247"/>
      <c r="AD27" s="248"/>
    </row>
    <row r="28" spans="2:30" x14ac:dyDescent="0.25">
      <c r="B28" s="305" t="s">
        <v>635</v>
      </c>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7"/>
    </row>
    <row r="29" spans="2:30" x14ac:dyDescent="0.25">
      <c r="B29" s="291" t="s">
        <v>122</v>
      </c>
      <c r="C29" s="292"/>
      <c r="D29" s="292"/>
      <c r="E29" s="292"/>
      <c r="F29" s="292"/>
      <c r="G29" s="292"/>
      <c r="H29" s="292"/>
      <c r="I29" s="293"/>
      <c r="J29" s="242"/>
      <c r="K29" s="243"/>
      <c r="L29" s="243"/>
      <c r="M29" s="243"/>
      <c r="N29" s="243"/>
      <c r="O29" s="243"/>
      <c r="P29" s="243"/>
      <c r="Q29" s="243"/>
      <c r="R29" s="243"/>
      <c r="S29" s="243"/>
      <c r="T29" s="243"/>
      <c r="U29" s="243"/>
      <c r="V29" s="243"/>
      <c r="W29" s="243"/>
      <c r="X29" s="244"/>
      <c r="Y29" s="245">
        <f>SUM(J29:X29)</f>
        <v>0</v>
      </c>
      <c r="Z29" s="245"/>
      <c r="AA29" s="245"/>
      <c r="AB29" s="308"/>
      <c r="AC29" s="308"/>
      <c r="AD29" s="308"/>
    </row>
    <row r="30" spans="2:30" ht="15.75" thickBot="1" x14ac:dyDescent="0.3">
      <c r="B30" s="251" t="s">
        <v>805</v>
      </c>
      <c r="C30" s="252"/>
      <c r="D30" s="252"/>
      <c r="E30" s="252"/>
      <c r="F30" s="252"/>
      <c r="G30" s="252"/>
      <c r="H30" s="252"/>
      <c r="I30" s="253"/>
      <c r="J30" s="288"/>
      <c r="K30" s="289"/>
      <c r="L30" s="289"/>
      <c r="M30" s="289"/>
      <c r="N30" s="289"/>
      <c r="O30" s="289"/>
      <c r="P30" s="289"/>
      <c r="Q30" s="289"/>
      <c r="R30" s="289"/>
      <c r="S30" s="289"/>
      <c r="T30" s="289"/>
      <c r="U30" s="289"/>
      <c r="V30" s="289"/>
      <c r="W30" s="289"/>
      <c r="X30" s="290"/>
      <c r="Y30" s="250">
        <f>SUM(J30:X30)</f>
        <v>0</v>
      </c>
      <c r="Z30" s="250"/>
      <c r="AA30" s="250"/>
      <c r="AB30" s="294"/>
      <c r="AC30" s="294"/>
      <c r="AD30" s="294"/>
    </row>
    <row r="31" spans="2:30" ht="16.5" thickTop="1" thickBot="1" x14ac:dyDescent="0.3">
      <c r="B31" s="298" t="s">
        <v>133</v>
      </c>
      <c r="C31" s="299"/>
      <c r="D31" s="299"/>
      <c r="E31" s="299"/>
      <c r="F31" s="299"/>
      <c r="G31" s="299"/>
      <c r="H31" s="299"/>
      <c r="I31" s="300"/>
      <c r="J31" s="301">
        <f>SUM(J26:L27,J29:L30)</f>
        <v>0</v>
      </c>
      <c r="K31" s="285"/>
      <c r="L31" s="285"/>
      <c r="M31" s="285">
        <f>SUM(M26:O27,M29:O30)</f>
        <v>0</v>
      </c>
      <c r="N31" s="285"/>
      <c r="O31" s="285"/>
      <c r="P31" s="285">
        <f>SUM(P26:R27,P29:R30)</f>
        <v>0</v>
      </c>
      <c r="Q31" s="285"/>
      <c r="R31" s="285"/>
      <c r="S31" s="285">
        <f>SUM(S26:U27,S29:U30)</f>
        <v>0</v>
      </c>
      <c r="T31" s="285"/>
      <c r="U31" s="285"/>
      <c r="V31" s="285">
        <f>SUM(V26:X27,V29:X30)</f>
        <v>0</v>
      </c>
      <c r="W31" s="285"/>
      <c r="X31" s="285"/>
      <c r="Y31" s="302">
        <f>SUM(Y26:AA27,Y29:AA30)</f>
        <v>0</v>
      </c>
      <c r="Z31" s="303"/>
      <c r="AA31" s="304"/>
      <c r="AB31" s="249">
        <f>SUM(M31*1,P31*2,S31*3,V31*4)</f>
        <v>0</v>
      </c>
      <c r="AC31" s="249"/>
      <c r="AD31" s="249"/>
    </row>
    <row r="32" spans="2:30" x14ac:dyDescent="0.25">
      <c r="B32" s="236" t="s">
        <v>491</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8"/>
    </row>
    <row r="33" spans="2:30" x14ac:dyDescent="0.25">
      <c r="B33" s="295" t="s">
        <v>634</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7"/>
    </row>
    <row r="34" spans="2:30" x14ac:dyDescent="0.25">
      <c r="B34" s="291" t="s">
        <v>122</v>
      </c>
      <c r="C34" s="292"/>
      <c r="D34" s="292"/>
      <c r="E34" s="292"/>
      <c r="F34" s="292"/>
      <c r="G34" s="292"/>
      <c r="H34" s="292"/>
      <c r="I34" s="293"/>
      <c r="J34" s="242"/>
      <c r="K34" s="243"/>
      <c r="L34" s="243"/>
      <c r="M34" s="243"/>
      <c r="N34" s="243"/>
      <c r="O34" s="243"/>
      <c r="P34" s="243"/>
      <c r="Q34" s="243"/>
      <c r="R34" s="243"/>
      <c r="S34" s="243"/>
      <c r="T34" s="243"/>
      <c r="U34" s="243"/>
      <c r="V34" s="243"/>
      <c r="W34" s="243"/>
      <c r="X34" s="244"/>
      <c r="Y34" s="245">
        <f>SUM(J34:X34)</f>
        <v>0</v>
      </c>
      <c r="Z34" s="245"/>
      <c r="AA34" s="245"/>
      <c r="AB34" s="246"/>
      <c r="AC34" s="247"/>
      <c r="AD34" s="248"/>
    </row>
    <row r="35" spans="2:30" x14ac:dyDescent="0.25">
      <c r="B35" s="291" t="s">
        <v>805</v>
      </c>
      <c r="C35" s="292"/>
      <c r="D35" s="292"/>
      <c r="E35" s="292"/>
      <c r="F35" s="292"/>
      <c r="G35" s="292"/>
      <c r="H35" s="292"/>
      <c r="I35" s="293"/>
      <c r="J35" s="242"/>
      <c r="K35" s="243"/>
      <c r="L35" s="243"/>
      <c r="M35" s="243"/>
      <c r="N35" s="243"/>
      <c r="O35" s="243"/>
      <c r="P35" s="243"/>
      <c r="Q35" s="243"/>
      <c r="R35" s="243"/>
      <c r="S35" s="243"/>
      <c r="T35" s="243"/>
      <c r="U35" s="243"/>
      <c r="V35" s="243"/>
      <c r="W35" s="243"/>
      <c r="X35" s="244"/>
      <c r="Y35" s="245">
        <f>SUM(J35:X35)</f>
        <v>0</v>
      </c>
      <c r="Z35" s="245"/>
      <c r="AA35" s="245"/>
      <c r="AB35" s="246"/>
      <c r="AC35" s="247"/>
      <c r="AD35" s="248"/>
    </row>
    <row r="36" spans="2:30" x14ac:dyDescent="0.25">
      <c r="B36" s="305" t="s">
        <v>635</v>
      </c>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7"/>
    </row>
    <row r="37" spans="2:30" x14ac:dyDescent="0.25">
      <c r="B37" s="291" t="s">
        <v>122</v>
      </c>
      <c r="C37" s="292"/>
      <c r="D37" s="292"/>
      <c r="E37" s="292"/>
      <c r="F37" s="292"/>
      <c r="G37" s="292"/>
      <c r="H37" s="292"/>
      <c r="I37" s="293"/>
      <c r="J37" s="242"/>
      <c r="K37" s="243"/>
      <c r="L37" s="243"/>
      <c r="M37" s="243"/>
      <c r="N37" s="243"/>
      <c r="O37" s="243"/>
      <c r="P37" s="243"/>
      <c r="Q37" s="243"/>
      <c r="R37" s="243"/>
      <c r="S37" s="243"/>
      <c r="T37" s="243"/>
      <c r="U37" s="243"/>
      <c r="V37" s="243"/>
      <c r="W37" s="243"/>
      <c r="X37" s="244"/>
      <c r="Y37" s="245">
        <f>SUM(J37:X37)</f>
        <v>0</v>
      </c>
      <c r="Z37" s="245"/>
      <c r="AA37" s="245"/>
      <c r="AB37" s="308"/>
      <c r="AC37" s="308"/>
      <c r="AD37" s="308"/>
    </row>
    <row r="38" spans="2:30" ht="15.75" thickBot="1" x14ac:dyDescent="0.3">
      <c r="B38" s="251" t="s">
        <v>805</v>
      </c>
      <c r="C38" s="252"/>
      <c r="D38" s="252"/>
      <c r="E38" s="252"/>
      <c r="F38" s="252"/>
      <c r="G38" s="252"/>
      <c r="H38" s="252"/>
      <c r="I38" s="253"/>
      <c r="J38" s="288"/>
      <c r="K38" s="289"/>
      <c r="L38" s="289"/>
      <c r="M38" s="289"/>
      <c r="N38" s="289"/>
      <c r="O38" s="289"/>
      <c r="P38" s="289"/>
      <c r="Q38" s="289"/>
      <c r="R38" s="289"/>
      <c r="S38" s="289"/>
      <c r="T38" s="289"/>
      <c r="U38" s="289"/>
      <c r="V38" s="289"/>
      <c r="W38" s="289"/>
      <c r="X38" s="290"/>
      <c r="Y38" s="250">
        <f>SUM(J38:X38)</f>
        <v>0</v>
      </c>
      <c r="Z38" s="250"/>
      <c r="AA38" s="250"/>
      <c r="AB38" s="294"/>
      <c r="AC38" s="294"/>
      <c r="AD38" s="294"/>
    </row>
    <row r="39" spans="2:30" ht="16.5" thickTop="1" thickBot="1" x14ac:dyDescent="0.3">
      <c r="B39" s="298" t="s">
        <v>133</v>
      </c>
      <c r="C39" s="299"/>
      <c r="D39" s="299"/>
      <c r="E39" s="299"/>
      <c r="F39" s="299"/>
      <c r="G39" s="299"/>
      <c r="H39" s="299"/>
      <c r="I39" s="300"/>
      <c r="J39" s="301">
        <f>SUM(J34:L35,J37:L38)</f>
        <v>0</v>
      </c>
      <c r="K39" s="285"/>
      <c r="L39" s="285"/>
      <c r="M39" s="285">
        <f>SUM(M34:O35,M37:O38)</f>
        <v>0</v>
      </c>
      <c r="N39" s="285"/>
      <c r="O39" s="285"/>
      <c r="P39" s="285">
        <f>SUM(P34:R35,P37:R38)</f>
        <v>0</v>
      </c>
      <c r="Q39" s="285"/>
      <c r="R39" s="285"/>
      <c r="S39" s="285">
        <f>SUM(S34:U35,S37:U38)</f>
        <v>0</v>
      </c>
      <c r="T39" s="285"/>
      <c r="U39" s="285"/>
      <c r="V39" s="285">
        <f>SUM(V34:X35,V37:X38)</f>
        <v>0</v>
      </c>
      <c r="W39" s="285"/>
      <c r="X39" s="285"/>
      <c r="Y39" s="302">
        <f>SUM(Y34:AA35,Y37:AA38)</f>
        <v>0</v>
      </c>
      <c r="Z39" s="303"/>
      <c r="AA39" s="304"/>
      <c r="AB39" s="249">
        <f>SUM(M39*1,P39*2,S39*3,V39*4)</f>
        <v>0</v>
      </c>
      <c r="AC39" s="249"/>
      <c r="AD39" s="249"/>
    </row>
    <row r="40" spans="2:30" x14ac:dyDescent="0.25">
      <c r="B40" s="236" t="s">
        <v>806</v>
      </c>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8"/>
    </row>
    <row r="41" spans="2:30" x14ac:dyDescent="0.25">
      <c r="B41" s="295" t="s">
        <v>634</v>
      </c>
      <c r="C41" s="296"/>
      <c r="D41" s="296"/>
      <c r="E41" s="296"/>
      <c r="F41" s="296"/>
      <c r="G41" s="296"/>
      <c r="H41" s="296"/>
      <c r="I41" s="297"/>
      <c r="J41" s="242"/>
      <c r="K41" s="243"/>
      <c r="L41" s="243"/>
      <c r="M41" s="243"/>
      <c r="N41" s="243"/>
      <c r="O41" s="243"/>
      <c r="P41" s="243"/>
      <c r="Q41" s="243"/>
      <c r="R41" s="243"/>
      <c r="S41" s="243"/>
      <c r="T41" s="243"/>
      <c r="U41" s="243"/>
      <c r="V41" s="243"/>
      <c r="W41" s="243"/>
      <c r="X41" s="244"/>
      <c r="Y41" s="245">
        <f>SUM(J41:X41)</f>
        <v>0</v>
      </c>
      <c r="Z41" s="245"/>
      <c r="AA41" s="245"/>
      <c r="AB41" s="246"/>
      <c r="AC41" s="247"/>
      <c r="AD41" s="248"/>
    </row>
    <row r="42" spans="2:30" ht="15.75" thickBot="1" x14ac:dyDescent="0.3">
      <c r="B42" s="325" t="s">
        <v>635</v>
      </c>
      <c r="C42" s="326"/>
      <c r="D42" s="326"/>
      <c r="E42" s="326"/>
      <c r="F42" s="326"/>
      <c r="G42" s="326"/>
      <c r="H42" s="326"/>
      <c r="I42" s="327"/>
      <c r="J42" s="288"/>
      <c r="K42" s="289"/>
      <c r="L42" s="289"/>
      <c r="M42" s="289"/>
      <c r="N42" s="289"/>
      <c r="O42" s="289"/>
      <c r="P42" s="289"/>
      <c r="Q42" s="289"/>
      <c r="R42" s="289"/>
      <c r="S42" s="289"/>
      <c r="T42" s="289"/>
      <c r="U42" s="289"/>
      <c r="V42" s="289"/>
      <c r="W42" s="289"/>
      <c r="X42" s="290"/>
      <c r="Y42" s="250">
        <f>SUM(J42:X42)</f>
        <v>0</v>
      </c>
      <c r="Z42" s="250"/>
      <c r="AA42" s="250"/>
      <c r="AB42" s="239"/>
      <c r="AC42" s="240"/>
      <c r="AD42" s="241"/>
    </row>
    <row r="43" spans="2:30" ht="16.5" thickTop="1" thickBot="1" x14ac:dyDescent="0.3">
      <c r="B43" s="298" t="s">
        <v>133</v>
      </c>
      <c r="C43" s="299"/>
      <c r="D43" s="299"/>
      <c r="E43" s="299"/>
      <c r="F43" s="299"/>
      <c r="G43" s="299"/>
      <c r="H43" s="299"/>
      <c r="I43" s="300"/>
      <c r="J43" s="301">
        <f>SUM(J41:L42)</f>
        <v>0</v>
      </c>
      <c r="K43" s="285"/>
      <c r="L43" s="285"/>
      <c r="M43" s="323">
        <f t="shared" ref="M43" si="0">SUM(M41:O42)</f>
        <v>0</v>
      </c>
      <c r="N43" s="303"/>
      <c r="O43" s="324"/>
      <c r="P43" s="323">
        <f t="shared" ref="P43" si="1">SUM(P41:R42)</f>
        <v>0</v>
      </c>
      <c r="Q43" s="303"/>
      <c r="R43" s="324"/>
      <c r="S43" s="323">
        <f t="shared" ref="S43" si="2">SUM(S41:U42)</f>
        <v>0</v>
      </c>
      <c r="T43" s="303"/>
      <c r="U43" s="324"/>
      <c r="V43" s="323">
        <f t="shared" ref="V43" si="3">SUM(V41:X42)</f>
        <v>0</v>
      </c>
      <c r="W43" s="303"/>
      <c r="X43" s="304"/>
      <c r="Y43" s="249">
        <f>SUM(Y41:AA42)</f>
        <v>0</v>
      </c>
      <c r="Z43" s="249"/>
      <c r="AA43" s="249"/>
      <c r="AB43" s="249">
        <f>SUM(M43*1,P43*2,S43*3,V43*4)</f>
        <v>0</v>
      </c>
      <c r="AC43" s="249"/>
      <c r="AD43" s="249"/>
    </row>
    <row r="44" spans="2:30" x14ac:dyDescent="0.25">
      <c r="B44" s="236" t="s">
        <v>807</v>
      </c>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8"/>
    </row>
    <row r="45" spans="2:30" x14ac:dyDescent="0.25">
      <c r="B45" s="295" t="s">
        <v>634</v>
      </c>
      <c r="C45" s="296"/>
      <c r="D45" s="296"/>
      <c r="E45" s="296"/>
      <c r="F45" s="296"/>
      <c r="G45" s="296"/>
      <c r="H45" s="296"/>
      <c r="I45" s="297"/>
      <c r="J45" s="242"/>
      <c r="K45" s="243"/>
      <c r="L45" s="243"/>
      <c r="M45" s="243"/>
      <c r="N45" s="243"/>
      <c r="O45" s="243"/>
      <c r="P45" s="243"/>
      <c r="Q45" s="243"/>
      <c r="R45" s="243"/>
      <c r="S45" s="243"/>
      <c r="T45" s="243"/>
      <c r="U45" s="243"/>
      <c r="V45" s="243"/>
      <c r="W45" s="243"/>
      <c r="X45" s="244"/>
      <c r="Y45" s="245">
        <f>SUM(J45:X45)</f>
        <v>0</v>
      </c>
      <c r="Z45" s="245"/>
      <c r="AA45" s="245"/>
      <c r="AB45" s="246"/>
      <c r="AC45" s="247"/>
      <c r="AD45" s="248"/>
    </row>
    <row r="46" spans="2:30" ht="15.75" thickBot="1" x14ac:dyDescent="0.3">
      <c r="B46" s="325" t="s">
        <v>635</v>
      </c>
      <c r="C46" s="326"/>
      <c r="D46" s="326"/>
      <c r="E46" s="326"/>
      <c r="F46" s="326"/>
      <c r="G46" s="326"/>
      <c r="H46" s="326"/>
      <c r="I46" s="327"/>
      <c r="J46" s="288"/>
      <c r="K46" s="289"/>
      <c r="L46" s="289"/>
      <c r="M46" s="289"/>
      <c r="N46" s="289"/>
      <c r="O46" s="289"/>
      <c r="P46" s="289"/>
      <c r="Q46" s="289"/>
      <c r="R46" s="289"/>
      <c r="S46" s="289"/>
      <c r="T46" s="289"/>
      <c r="U46" s="289"/>
      <c r="V46" s="289"/>
      <c r="W46" s="289"/>
      <c r="X46" s="290"/>
      <c r="Y46" s="250">
        <f>SUM(J46:X46)</f>
        <v>0</v>
      </c>
      <c r="Z46" s="250"/>
      <c r="AA46" s="250"/>
      <c r="AB46" s="294"/>
      <c r="AC46" s="294"/>
      <c r="AD46" s="294"/>
    </row>
    <row r="47" spans="2:30" ht="16.5" thickTop="1" thickBot="1" x14ac:dyDescent="0.3">
      <c r="B47" s="298" t="s">
        <v>133</v>
      </c>
      <c r="C47" s="299"/>
      <c r="D47" s="299"/>
      <c r="E47" s="299"/>
      <c r="F47" s="299"/>
      <c r="G47" s="299"/>
      <c r="H47" s="299"/>
      <c r="I47" s="300"/>
      <c r="J47" s="301">
        <f>SUM(J45:L46)</f>
        <v>0</v>
      </c>
      <c r="K47" s="285"/>
      <c r="L47" s="285"/>
      <c r="M47" s="323">
        <f t="shared" ref="M47" si="4">SUM(M45:O46)</f>
        <v>0</v>
      </c>
      <c r="N47" s="303"/>
      <c r="O47" s="324"/>
      <c r="P47" s="323">
        <f t="shared" ref="P47" si="5">SUM(P45:R46)</f>
        <v>0</v>
      </c>
      <c r="Q47" s="303"/>
      <c r="R47" s="324"/>
      <c r="S47" s="323">
        <f t="shared" ref="S47" si="6">SUM(S45:U46)</f>
        <v>0</v>
      </c>
      <c r="T47" s="303"/>
      <c r="U47" s="324"/>
      <c r="V47" s="323">
        <f t="shared" ref="V47" si="7">SUM(V45:X46)</f>
        <v>0</v>
      </c>
      <c r="W47" s="303"/>
      <c r="X47" s="304"/>
      <c r="Y47" s="249">
        <f>SUM(Y45:AA46)</f>
        <v>0</v>
      </c>
      <c r="Z47" s="249"/>
      <c r="AA47" s="249"/>
      <c r="AB47" s="249">
        <f>SUM(M47*1,P47*2,S47*3,V47*4)</f>
        <v>0</v>
      </c>
      <c r="AC47" s="249"/>
      <c r="AD47" s="249"/>
    </row>
    <row r="48" spans="2:30" ht="15.75" thickBot="1" x14ac:dyDescent="0.3"/>
    <row r="49" spans="2:30" ht="15.75" thickBot="1" x14ac:dyDescent="0.3">
      <c r="B49" s="172" t="s">
        <v>609</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row>
    <row r="50" spans="2:30" ht="15.75" thickBot="1" x14ac:dyDescent="0.3"/>
    <row r="51" spans="2:30" ht="15" customHeight="1" thickBot="1" x14ac:dyDescent="0.3">
      <c r="B51" s="367" t="s">
        <v>234</v>
      </c>
      <c r="C51" s="368"/>
      <c r="D51" s="368"/>
      <c r="E51" s="368"/>
      <c r="F51" s="368"/>
      <c r="G51" s="368"/>
      <c r="H51" s="368"/>
      <c r="I51" s="368"/>
      <c r="J51" s="368"/>
      <c r="K51" s="368"/>
      <c r="L51" s="368"/>
      <c r="M51" s="368"/>
      <c r="N51" s="368"/>
      <c r="O51" s="368"/>
      <c r="P51" s="369"/>
      <c r="R51" s="320" t="s">
        <v>676</v>
      </c>
      <c r="S51" s="276"/>
      <c r="T51" s="277"/>
      <c r="U51" s="13"/>
      <c r="V51" s="13"/>
      <c r="W51" s="13"/>
      <c r="X51" s="13"/>
      <c r="Y51" s="13"/>
      <c r="Z51" s="13"/>
      <c r="AA51" s="13"/>
      <c r="AB51" s="13"/>
      <c r="AC51" s="13"/>
    </row>
    <row r="52" spans="2:30" ht="15" customHeight="1" x14ac:dyDescent="0.25">
      <c r="B52" s="364" t="s">
        <v>158</v>
      </c>
      <c r="C52" s="287"/>
      <c r="D52" s="365"/>
      <c r="E52" s="286" t="s">
        <v>717</v>
      </c>
      <c r="F52" s="287"/>
      <c r="G52" s="287"/>
      <c r="H52" s="287" t="s">
        <v>718</v>
      </c>
      <c r="I52" s="287"/>
      <c r="J52" s="287"/>
      <c r="K52" s="287" t="s">
        <v>1207</v>
      </c>
      <c r="L52" s="287"/>
      <c r="M52" s="287"/>
      <c r="N52" s="287" t="s">
        <v>1208</v>
      </c>
      <c r="O52" s="287"/>
      <c r="P52" s="365"/>
      <c r="R52" s="370"/>
      <c r="S52" s="371"/>
      <c r="T52" s="372"/>
    </row>
    <row r="53" spans="2:30" ht="15.75" thickBot="1" x14ac:dyDescent="0.3">
      <c r="B53" s="328"/>
      <c r="C53" s="278"/>
      <c r="D53" s="279"/>
      <c r="E53" s="281"/>
      <c r="F53" s="278"/>
      <c r="G53" s="278"/>
      <c r="H53" s="278"/>
      <c r="I53" s="278"/>
      <c r="J53" s="278"/>
      <c r="K53" s="278"/>
      <c r="L53" s="278"/>
      <c r="M53" s="278"/>
      <c r="N53" s="278"/>
      <c r="O53" s="278"/>
      <c r="P53" s="279"/>
      <c r="R53" s="321"/>
      <c r="S53" s="317"/>
      <c r="T53" s="322"/>
    </row>
    <row r="54" spans="2:30" ht="15.75" thickBot="1" x14ac:dyDescent="0.3">
      <c r="B54" s="375">
        <f>SUM(E54,H54)</f>
        <v>0</v>
      </c>
      <c r="C54" s="376"/>
      <c r="D54" s="377"/>
      <c r="E54" s="373">
        <f>SUM(Y10:AA11,Y18:AA19,Y26:AA27,Y34:AA35)</f>
        <v>0</v>
      </c>
      <c r="F54" s="374"/>
      <c r="G54" s="374"/>
      <c r="H54" s="374">
        <f>SUM(Y13:AA14,Y21:AA22,Y29:AA30,Y37:AA38)</f>
        <v>0</v>
      </c>
      <c r="I54" s="374"/>
      <c r="J54" s="374"/>
      <c r="K54" s="374">
        <f>SUM(Y11,Y14,Y19,Y22,Y27,Y30,Y35,Y38)</f>
        <v>0</v>
      </c>
      <c r="L54" s="374"/>
      <c r="M54" s="374"/>
      <c r="N54" s="374">
        <f>SUM(S15:X15,S23:X23,S31:X31,S39:X39)</f>
        <v>0</v>
      </c>
      <c r="O54" s="374"/>
      <c r="P54" s="378"/>
      <c r="R54" s="282">
        <f>SUM(AB15,AB23,AB31,AB39)</f>
        <v>0</v>
      </c>
      <c r="S54" s="283"/>
      <c r="T54" s="284"/>
    </row>
    <row r="55" spans="2:30" ht="15.75" thickBot="1" x14ac:dyDescent="0.3"/>
    <row r="56" spans="2:30" ht="15" customHeight="1" thickBot="1" x14ac:dyDescent="0.3">
      <c r="B56" s="367" t="s">
        <v>507</v>
      </c>
      <c r="C56" s="368"/>
      <c r="D56" s="368"/>
      <c r="E56" s="368"/>
      <c r="F56" s="368"/>
      <c r="G56" s="368"/>
      <c r="H56" s="368"/>
      <c r="I56" s="368"/>
      <c r="J56" s="368"/>
      <c r="K56" s="368"/>
      <c r="L56" s="368"/>
      <c r="M56" s="369"/>
      <c r="R56" s="320" t="s">
        <v>1210</v>
      </c>
      <c r="S56" s="276"/>
      <c r="T56" s="277"/>
    </row>
    <row r="57" spans="2:30" ht="15" customHeight="1" x14ac:dyDescent="0.25">
      <c r="B57" s="364" t="s">
        <v>158</v>
      </c>
      <c r="C57" s="287"/>
      <c r="D57" s="365"/>
      <c r="E57" s="286" t="s">
        <v>717</v>
      </c>
      <c r="F57" s="287"/>
      <c r="G57" s="287"/>
      <c r="H57" s="287" t="s">
        <v>718</v>
      </c>
      <c r="I57" s="287"/>
      <c r="J57" s="287"/>
      <c r="K57" s="287" t="s">
        <v>1209</v>
      </c>
      <c r="L57" s="287"/>
      <c r="M57" s="365"/>
      <c r="R57" s="370"/>
      <c r="S57" s="371"/>
      <c r="T57" s="372"/>
    </row>
    <row r="58" spans="2:30" ht="15.75" thickBot="1" x14ac:dyDescent="0.3">
      <c r="B58" s="321"/>
      <c r="C58" s="317"/>
      <c r="D58" s="322"/>
      <c r="E58" s="316"/>
      <c r="F58" s="317"/>
      <c r="G58" s="317"/>
      <c r="H58" s="317"/>
      <c r="I58" s="317"/>
      <c r="J58" s="317"/>
      <c r="K58" s="317" t="s">
        <v>1207</v>
      </c>
      <c r="L58" s="317"/>
      <c r="M58" s="322"/>
      <c r="R58" s="321"/>
      <c r="S58" s="317"/>
      <c r="T58" s="322"/>
    </row>
    <row r="59" spans="2:30" s="13" customFormat="1" ht="15" customHeight="1" thickBot="1" x14ac:dyDescent="0.3">
      <c r="B59" s="282">
        <f>SUM(E59,H59)</f>
        <v>0</v>
      </c>
      <c r="C59" s="283"/>
      <c r="D59" s="284"/>
      <c r="E59" s="301">
        <f>SUM(Y41,Y45)</f>
        <v>0</v>
      </c>
      <c r="F59" s="285"/>
      <c r="G59" s="285"/>
      <c r="H59" s="285">
        <f>SUM(Y42,Y46)</f>
        <v>0</v>
      </c>
      <c r="I59" s="285"/>
      <c r="J59" s="285"/>
      <c r="K59" s="285">
        <f>Y47</f>
        <v>0</v>
      </c>
      <c r="L59" s="285"/>
      <c r="M59" s="366"/>
      <c r="N59" s="3"/>
      <c r="O59" s="3"/>
      <c r="P59" s="3"/>
      <c r="Q59" s="3"/>
      <c r="R59" s="282">
        <f>SUM(B54,B59)</f>
        <v>0</v>
      </c>
      <c r="S59" s="283"/>
      <c r="T59" s="284"/>
      <c r="U59" s="3"/>
    </row>
    <row r="60" spans="2:30" s="13" customFormat="1" ht="15" customHeight="1" thickBot="1" x14ac:dyDescent="0.3">
      <c r="B60" s="3"/>
      <c r="C60" s="3"/>
      <c r="D60" s="3"/>
      <c r="E60" s="3"/>
      <c r="F60" s="3"/>
      <c r="G60" s="3"/>
      <c r="H60" s="3"/>
      <c r="I60" s="3"/>
      <c r="J60" s="3"/>
      <c r="K60" s="3"/>
      <c r="L60" s="3"/>
      <c r="M60" s="3"/>
      <c r="N60" s="3"/>
      <c r="O60" s="3"/>
      <c r="P60" s="3"/>
      <c r="Q60" s="3"/>
      <c r="R60" s="3"/>
      <c r="S60" s="3"/>
      <c r="T60" s="3"/>
      <c r="U60" s="3"/>
    </row>
    <row r="61" spans="2:30" ht="15.75" thickBot="1" x14ac:dyDescent="0.3">
      <c r="B61" s="172" t="s">
        <v>632</v>
      </c>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row>
    <row r="62" spans="2:30" x14ac:dyDescent="0.25"/>
    <row r="63" spans="2:30" ht="15" customHeight="1" x14ac:dyDescent="0.25">
      <c r="B63" s="274" t="s">
        <v>831</v>
      </c>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5"/>
      <c r="AB63" s="244"/>
      <c r="AC63" s="273"/>
      <c r="AD63" s="242"/>
    </row>
    <row r="64" spans="2:30" ht="15.75" thickBot="1" x14ac:dyDescent="0.3"/>
    <row r="65" spans="2:30" x14ac:dyDescent="0.25">
      <c r="B65" s="329"/>
      <c r="C65" s="330"/>
      <c r="D65" s="330"/>
      <c r="E65" s="330"/>
      <c r="F65" s="330"/>
      <c r="G65" s="330"/>
      <c r="H65" s="330"/>
      <c r="I65" s="330"/>
      <c r="J65" s="330"/>
      <c r="K65" s="330"/>
      <c r="L65" s="330"/>
      <c r="M65" s="330"/>
      <c r="N65" s="330"/>
      <c r="O65" s="331"/>
      <c r="P65" s="320" t="s">
        <v>610</v>
      </c>
      <c r="Q65" s="276"/>
      <c r="R65" s="276"/>
      <c r="S65" s="276"/>
      <c r="T65" s="276" t="s">
        <v>613</v>
      </c>
      <c r="U65" s="276"/>
      <c r="V65" s="276"/>
      <c r="W65" s="276"/>
      <c r="X65" s="276" t="s">
        <v>611</v>
      </c>
      <c r="Y65" s="276"/>
      <c r="Z65" s="276"/>
      <c r="AA65" s="277"/>
      <c r="AB65" s="280" t="s">
        <v>612</v>
      </c>
      <c r="AC65" s="276"/>
      <c r="AD65" s="277"/>
    </row>
    <row r="66" spans="2:30" ht="15.75" thickBot="1" x14ac:dyDescent="0.3">
      <c r="B66" s="332"/>
      <c r="C66" s="333"/>
      <c r="D66" s="333"/>
      <c r="E66" s="333"/>
      <c r="F66" s="333"/>
      <c r="G66" s="333"/>
      <c r="H66" s="333"/>
      <c r="I66" s="333"/>
      <c r="J66" s="333"/>
      <c r="K66" s="333"/>
      <c r="L66" s="333"/>
      <c r="M66" s="333"/>
      <c r="N66" s="333"/>
      <c r="O66" s="334"/>
      <c r="P66" s="328"/>
      <c r="Q66" s="278"/>
      <c r="R66" s="278"/>
      <c r="S66" s="278"/>
      <c r="T66" s="278"/>
      <c r="U66" s="278"/>
      <c r="V66" s="278"/>
      <c r="W66" s="278"/>
      <c r="X66" s="278"/>
      <c r="Y66" s="278"/>
      <c r="Z66" s="278"/>
      <c r="AA66" s="279"/>
      <c r="AB66" s="281"/>
      <c r="AC66" s="278"/>
      <c r="AD66" s="279"/>
    </row>
    <row r="67" spans="2:30" x14ac:dyDescent="0.25">
      <c r="B67" s="335" t="s">
        <v>633</v>
      </c>
      <c r="C67" s="336"/>
      <c r="D67" s="336"/>
      <c r="E67" s="336"/>
      <c r="F67" s="336"/>
      <c r="G67" s="336"/>
      <c r="H67" s="336"/>
      <c r="I67" s="336"/>
      <c r="J67" s="336"/>
      <c r="K67" s="336"/>
      <c r="L67" s="336"/>
      <c r="M67" s="336"/>
      <c r="N67" s="336"/>
      <c r="O67" s="337"/>
      <c r="P67" s="254">
        <f>B54</f>
        <v>0</v>
      </c>
      <c r="Q67" s="255"/>
      <c r="R67" s="255"/>
      <c r="S67" s="255"/>
      <c r="T67" s="255">
        <f>ROUNDUP(IF(P67&gt;=5,P67*0.2,0),0)</f>
        <v>0</v>
      </c>
      <c r="U67" s="255"/>
      <c r="V67" s="255"/>
      <c r="W67" s="255"/>
      <c r="X67" s="255">
        <f>SUM(Y15,Y23,Y31)</f>
        <v>0</v>
      </c>
      <c r="Y67" s="255"/>
      <c r="Z67" s="255"/>
      <c r="AA67" s="268"/>
      <c r="AB67" s="258" t="str">
        <f>IF(P67&lt;5,"N/A",IF(X67&gt;=T67,"YES","NO"))</f>
        <v>N/A</v>
      </c>
      <c r="AC67" s="255"/>
      <c r="AD67" s="259"/>
    </row>
    <row r="68" spans="2:30" x14ac:dyDescent="0.25">
      <c r="B68" s="338"/>
      <c r="C68" s="339"/>
      <c r="D68" s="339"/>
      <c r="E68" s="339"/>
      <c r="F68" s="339"/>
      <c r="G68" s="339"/>
      <c r="H68" s="339"/>
      <c r="I68" s="339"/>
      <c r="J68" s="339"/>
      <c r="K68" s="339"/>
      <c r="L68" s="339"/>
      <c r="M68" s="339"/>
      <c r="N68" s="339"/>
      <c r="O68" s="340"/>
      <c r="P68" s="341"/>
      <c r="Q68" s="269"/>
      <c r="R68" s="269"/>
      <c r="S68" s="269"/>
      <c r="T68" s="269"/>
      <c r="U68" s="269"/>
      <c r="V68" s="269"/>
      <c r="W68" s="269"/>
      <c r="X68" s="269"/>
      <c r="Y68" s="269"/>
      <c r="Z68" s="269"/>
      <c r="AA68" s="270"/>
      <c r="AB68" s="271"/>
      <c r="AC68" s="269"/>
      <c r="AD68" s="272"/>
    </row>
    <row r="69" spans="2:30" x14ac:dyDescent="0.25">
      <c r="B69" s="346" t="s">
        <v>1185</v>
      </c>
      <c r="C69" s="347"/>
      <c r="D69" s="347"/>
      <c r="E69" s="347"/>
      <c r="F69" s="347"/>
      <c r="G69" s="347"/>
      <c r="H69" s="347"/>
      <c r="I69" s="347"/>
      <c r="J69" s="347"/>
      <c r="K69" s="347"/>
      <c r="L69" s="347"/>
      <c r="M69" s="347"/>
      <c r="N69" s="347"/>
      <c r="O69" s="348"/>
      <c r="P69" s="352">
        <f>K54</f>
        <v>0</v>
      </c>
      <c r="Q69" s="353"/>
      <c r="R69" s="353"/>
      <c r="S69" s="354"/>
      <c r="T69" s="357">
        <f>ROUNDUP(P69*0.5,0)</f>
        <v>0</v>
      </c>
      <c r="U69" s="353"/>
      <c r="V69" s="353"/>
      <c r="W69" s="354"/>
      <c r="X69" s="353">
        <f>SUM(Y11,Y14,Y19,Y22,Y27,Y30)</f>
        <v>0</v>
      </c>
      <c r="Y69" s="353"/>
      <c r="Z69" s="353"/>
      <c r="AA69" s="359"/>
      <c r="AB69" s="352" t="str">
        <f>IF(K54=0,"N/A",IF(X69&gt;=T69,"YES","NO"))</f>
        <v>N/A</v>
      </c>
      <c r="AC69" s="353"/>
      <c r="AD69" s="359"/>
    </row>
    <row r="70" spans="2:30" x14ac:dyDescent="0.25">
      <c r="B70" s="346"/>
      <c r="C70" s="347"/>
      <c r="D70" s="347"/>
      <c r="E70" s="347"/>
      <c r="F70" s="347"/>
      <c r="G70" s="347"/>
      <c r="H70" s="347"/>
      <c r="I70" s="347"/>
      <c r="J70" s="347"/>
      <c r="K70" s="347"/>
      <c r="L70" s="347"/>
      <c r="M70" s="347"/>
      <c r="N70" s="347"/>
      <c r="O70" s="348"/>
      <c r="P70" s="352"/>
      <c r="Q70" s="353"/>
      <c r="R70" s="353"/>
      <c r="S70" s="354"/>
      <c r="T70" s="357"/>
      <c r="U70" s="353"/>
      <c r="V70" s="353"/>
      <c r="W70" s="354"/>
      <c r="X70" s="353"/>
      <c r="Y70" s="353"/>
      <c r="Z70" s="353"/>
      <c r="AA70" s="359"/>
      <c r="AB70" s="352"/>
      <c r="AC70" s="353"/>
      <c r="AD70" s="359"/>
    </row>
    <row r="71" spans="2:30" ht="15.75" thickBot="1" x14ac:dyDescent="0.3">
      <c r="B71" s="349"/>
      <c r="C71" s="350"/>
      <c r="D71" s="350"/>
      <c r="E71" s="350"/>
      <c r="F71" s="350"/>
      <c r="G71" s="350"/>
      <c r="H71" s="350"/>
      <c r="I71" s="350"/>
      <c r="J71" s="350"/>
      <c r="K71" s="350"/>
      <c r="L71" s="350"/>
      <c r="M71" s="350"/>
      <c r="N71" s="350"/>
      <c r="O71" s="351"/>
      <c r="P71" s="355"/>
      <c r="Q71" s="356"/>
      <c r="R71" s="356"/>
      <c r="S71" s="301"/>
      <c r="T71" s="358"/>
      <c r="U71" s="356"/>
      <c r="V71" s="356"/>
      <c r="W71" s="301"/>
      <c r="X71" s="356"/>
      <c r="Y71" s="356"/>
      <c r="Z71" s="356"/>
      <c r="AA71" s="360"/>
      <c r="AB71" s="355"/>
      <c r="AC71" s="356"/>
      <c r="AD71" s="360"/>
    </row>
    <row r="72" spans="2:30" x14ac:dyDescent="0.25">
      <c r="B72" s="335" t="s">
        <v>636</v>
      </c>
      <c r="C72" s="336"/>
      <c r="D72" s="336"/>
      <c r="E72" s="336"/>
      <c r="F72" s="336"/>
      <c r="G72" s="336"/>
      <c r="H72" s="336"/>
      <c r="I72" s="336"/>
      <c r="J72" s="336"/>
      <c r="K72" s="336"/>
      <c r="L72" s="336"/>
      <c r="M72" s="336"/>
      <c r="N72" s="336"/>
      <c r="O72" s="337"/>
      <c r="P72" s="254">
        <f>B54</f>
        <v>0</v>
      </c>
      <c r="Q72" s="255"/>
      <c r="R72" s="255"/>
      <c r="S72" s="255"/>
      <c r="T72" s="262" t="s">
        <v>637</v>
      </c>
      <c r="U72" s="263"/>
      <c r="V72" s="263"/>
      <c r="W72" s="263"/>
      <c r="X72" s="263"/>
      <c r="Y72" s="263"/>
      <c r="Z72" s="263"/>
      <c r="AA72" s="264"/>
      <c r="AB72" s="258" t="str">
        <f>IF(P72&gt;=12,"YES","NO")</f>
        <v>NO</v>
      </c>
      <c r="AC72" s="255"/>
      <c r="AD72" s="259"/>
    </row>
    <row r="73" spans="2:30" ht="15.75" thickBot="1" x14ac:dyDescent="0.3">
      <c r="B73" s="361"/>
      <c r="C73" s="362"/>
      <c r="D73" s="362"/>
      <c r="E73" s="362"/>
      <c r="F73" s="362"/>
      <c r="G73" s="362"/>
      <c r="H73" s="362"/>
      <c r="I73" s="362"/>
      <c r="J73" s="362"/>
      <c r="K73" s="362"/>
      <c r="L73" s="362"/>
      <c r="M73" s="362"/>
      <c r="N73" s="362"/>
      <c r="O73" s="363"/>
      <c r="P73" s="256"/>
      <c r="Q73" s="257"/>
      <c r="R73" s="257"/>
      <c r="S73" s="257"/>
      <c r="T73" s="265"/>
      <c r="U73" s="266"/>
      <c r="V73" s="266"/>
      <c r="W73" s="266"/>
      <c r="X73" s="266"/>
      <c r="Y73" s="266"/>
      <c r="Z73" s="266"/>
      <c r="AA73" s="267"/>
      <c r="AB73" s="260"/>
      <c r="AC73" s="257"/>
      <c r="AD73" s="261"/>
    </row>
    <row r="74" spans="2:30" x14ac:dyDescent="0.25"/>
    <row r="75" spans="2:30" x14ac:dyDescent="0.25">
      <c r="B75" s="342" t="s">
        <v>1182</v>
      </c>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3"/>
      <c r="AC75" s="344"/>
      <c r="AD75" s="345"/>
    </row>
    <row r="76" spans="2:30" x14ac:dyDescent="0.25"/>
    <row r="77" spans="2:30" x14ac:dyDescent="0.25">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row>
    <row r="78" spans="2:30" x14ac:dyDescent="0.25"/>
  </sheetData>
  <sheetProtection algorithmName="SHA-512" hashValue="k1x7mU1GrdJ/NMI8fiKEmCkQgGWomK3irIEcNUY6LHqazCQ5Y53UDyllkpNtM5qvq2CONQI3JCjx4rGIMpVveg==" saltValue="R8r6XdO0inHffEv/q7z8uA==" spinCount="100000" sheet="1" selectLockedCells="1"/>
  <mergeCells count="283">
    <mergeCell ref="N52:P53"/>
    <mergeCell ref="E54:G54"/>
    <mergeCell ref="H54:J54"/>
    <mergeCell ref="K54:M54"/>
    <mergeCell ref="B52:D53"/>
    <mergeCell ref="B54:D54"/>
    <mergeCell ref="N54:P54"/>
    <mergeCell ref="R51:T53"/>
    <mergeCell ref="R54:T54"/>
    <mergeCell ref="B51:P51"/>
    <mergeCell ref="B57:D58"/>
    <mergeCell ref="E57:G58"/>
    <mergeCell ref="E59:G59"/>
    <mergeCell ref="H57:J58"/>
    <mergeCell ref="K59:M59"/>
    <mergeCell ref="K57:M57"/>
    <mergeCell ref="K58:M58"/>
    <mergeCell ref="B56:M56"/>
    <mergeCell ref="R56:T58"/>
    <mergeCell ref="B77:AD77"/>
    <mergeCell ref="T65:W66"/>
    <mergeCell ref="P65:S66"/>
    <mergeCell ref="B65:O66"/>
    <mergeCell ref="B67:O68"/>
    <mergeCell ref="P67:S68"/>
    <mergeCell ref="T67:W68"/>
    <mergeCell ref="B75:AA75"/>
    <mergeCell ref="AB75:AD75"/>
    <mergeCell ref="B69:O71"/>
    <mergeCell ref="P69:S71"/>
    <mergeCell ref="T69:W71"/>
    <mergeCell ref="X69:AA71"/>
    <mergeCell ref="AB69:AD71"/>
    <mergeCell ref="B72:O73"/>
    <mergeCell ref="S47:U47"/>
    <mergeCell ref="B45:I45"/>
    <mergeCell ref="J45:L45"/>
    <mergeCell ref="M45:O45"/>
    <mergeCell ref="P45:R45"/>
    <mergeCell ref="S45:U45"/>
    <mergeCell ref="V45:X45"/>
    <mergeCell ref="Y45:AA45"/>
    <mergeCell ref="AB45:AD45"/>
    <mergeCell ref="AB46:AD46"/>
    <mergeCell ref="V47:X47"/>
    <mergeCell ref="B46:I46"/>
    <mergeCell ref="Y47:AA47"/>
    <mergeCell ref="AB47:AD47"/>
    <mergeCell ref="B47:I47"/>
    <mergeCell ref="J47:L47"/>
    <mergeCell ref="M47:O47"/>
    <mergeCell ref="P47:R47"/>
    <mergeCell ref="B39:I39"/>
    <mergeCell ref="J39:L39"/>
    <mergeCell ref="M39:O39"/>
    <mergeCell ref="P39:R39"/>
    <mergeCell ref="S39:U39"/>
    <mergeCell ref="V39:X39"/>
    <mergeCell ref="J43:L43"/>
    <mergeCell ref="M43:O43"/>
    <mergeCell ref="P43:R43"/>
    <mergeCell ref="S43:U43"/>
    <mergeCell ref="V43:X43"/>
    <mergeCell ref="B43:I43"/>
    <mergeCell ref="B41:I41"/>
    <mergeCell ref="B42:I42"/>
    <mergeCell ref="J42:L42"/>
    <mergeCell ref="M42:O42"/>
    <mergeCell ref="P42:R42"/>
    <mergeCell ref="S42:U42"/>
    <mergeCell ref="V42:X42"/>
    <mergeCell ref="B40:AD40"/>
    <mergeCell ref="J38:L38"/>
    <mergeCell ref="M38:O38"/>
    <mergeCell ref="P38:R38"/>
    <mergeCell ref="S38:U38"/>
    <mergeCell ref="V38:X38"/>
    <mergeCell ref="Y38:AA38"/>
    <mergeCell ref="AB38:AD38"/>
    <mergeCell ref="Y39:AA39"/>
    <mergeCell ref="AB39:AD39"/>
    <mergeCell ref="AB37:AD37"/>
    <mergeCell ref="B35:I35"/>
    <mergeCell ref="J35:L35"/>
    <mergeCell ref="M35:O35"/>
    <mergeCell ref="P35:R35"/>
    <mergeCell ref="S35:U35"/>
    <mergeCell ref="V35:X35"/>
    <mergeCell ref="Y35:AA35"/>
    <mergeCell ref="AB35:AD35"/>
    <mergeCell ref="B36:AD36"/>
    <mergeCell ref="AB29:AD29"/>
    <mergeCell ref="B25:AD25"/>
    <mergeCell ref="B26:I26"/>
    <mergeCell ref="J26:L26"/>
    <mergeCell ref="M26:O26"/>
    <mergeCell ref="P26:R26"/>
    <mergeCell ref="S26:U26"/>
    <mergeCell ref="V26:X26"/>
    <mergeCell ref="Y26:AA26"/>
    <mergeCell ref="AB26:AD26"/>
    <mergeCell ref="B27:I27"/>
    <mergeCell ref="J27:L27"/>
    <mergeCell ref="M27:O27"/>
    <mergeCell ref="P27:R27"/>
    <mergeCell ref="S27:U27"/>
    <mergeCell ref="V27:X27"/>
    <mergeCell ref="Y27:AA27"/>
    <mergeCell ref="AB27:AD27"/>
    <mergeCell ref="B28:AD28"/>
    <mergeCell ref="B29:I29"/>
    <mergeCell ref="J29:L29"/>
    <mergeCell ref="Y23:AA23"/>
    <mergeCell ref="AB23:AD23"/>
    <mergeCell ref="B23:I23"/>
    <mergeCell ref="J23:L23"/>
    <mergeCell ref="M23:O23"/>
    <mergeCell ref="P23:R23"/>
    <mergeCell ref="S23:U23"/>
    <mergeCell ref="V23:X23"/>
    <mergeCell ref="B24:AD24"/>
    <mergeCell ref="B20:AD20"/>
    <mergeCell ref="B17:AD17"/>
    <mergeCell ref="B18:I18"/>
    <mergeCell ref="B22:I22"/>
    <mergeCell ref="J22:L22"/>
    <mergeCell ref="M22:O22"/>
    <mergeCell ref="P22:R22"/>
    <mergeCell ref="S22:U22"/>
    <mergeCell ref="V22:X22"/>
    <mergeCell ref="Y22:AA22"/>
    <mergeCell ref="AB22:AD22"/>
    <mergeCell ref="J18:L18"/>
    <mergeCell ref="M18:O18"/>
    <mergeCell ref="P18:R18"/>
    <mergeCell ref="S18:U18"/>
    <mergeCell ref="V18:X18"/>
    <mergeCell ref="Y18:AA18"/>
    <mergeCell ref="AB18:AD18"/>
    <mergeCell ref="S11:U11"/>
    <mergeCell ref="V11:X11"/>
    <mergeCell ref="Y11:AA11"/>
    <mergeCell ref="M14:O14"/>
    <mergeCell ref="P14:R14"/>
    <mergeCell ref="S14:U14"/>
    <mergeCell ref="V14:X14"/>
    <mergeCell ref="B16:AD16"/>
    <mergeCell ref="B21:I21"/>
    <mergeCell ref="J21:L21"/>
    <mergeCell ref="M21:O21"/>
    <mergeCell ref="P21:R21"/>
    <mergeCell ref="S21:U21"/>
    <mergeCell ref="V21:X21"/>
    <mergeCell ref="Y21:AA21"/>
    <mergeCell ref="AB21:AD21"/>
    <mergeCell ref="B19:I19"/>
    <mergeCell ref="J19:L19"/>
    <mergeCell ref="M19:O19"/>
    <mergeCell ref="P19:R19"/>
    <mergeCell ref="S19:U19"/>
    <mergeCell ref="V19:X19"/>
    <mergeCell ref="Y19:AA19"/>
    <mergeCell ref="AB19:AD19"/>
    <mergeCell ref="B2:AD2"/>
    <mergeCell ref="B6:I7"/>
    <mergeCell ref="J6:L7"/>
    <mergeCell ref="M6:O7"/>
    <mergeCell ref="P6:R7"/>
    <mergeCell ref="S6:U7"/>
    <mergeCell ref="V6:X7"/>
    <mergeCell ref="Y6:AA7"/>
    <mergeCell ref="AB6:AD7"/>
    <mergeCell ref="B4:AD4"/>
    <mergeCell ref="B8:AD8"/>
    <mergeCell ref="B13:I13"/>
    <mergeCell ref="J13:L13"/>
    <mergeCell ref="M13:O13"/>
    <mergeCell ref="P13:R13"/>
    <mergeCell ref="S13:U13"/>
    <mergeCell ref="B12:AD12"/>
    <mergeCell ref="AB10:AD10"/>
    <mergeCell ref="AB11:AD11"/>
    <mergeCell ref="V13:X13"/>
    <mergeCell ref="Y13:AA13"/>
    <mergeCell ref="AB13:AD13"/>
    <mergeCell ref="B9:AD9"/>
    <mergeCell ref="B10:I10"/>
    <mergeCell ref="J10:L10"/>
    <mergeCell ref="M10:O10"/>
    <mergeCell ref="P10:R10"/>
    <mergeCell ref="S10:U10"/>
    <mergeCell ref="V10:X10"/>
    <mergeCell ref="Y10:AA10"/>
    <mergeCell ref="B11:I11"/>
    <mergeCell ref="J11:L11"/>
    <mergeCell ref="M11:O11"/>
    <mergeCell ref="P11:R11"/>
    <mergeCell ref="Y14:AA14"/>
    <mergeCell ref="AB14:AD14"/>
    <mergeCell ref="B15:I15"/>
    <mergeCell ref="J15:L15"/>
    <mergeCell ref="M15:O15"/>
    <mergeCell ref="P15:R15"/>
    <mergeCell ref="S15:U15"/>
    <mergeCell ref="V15:X15"/>
    <mergeCell ref="Y15:AA15"/>
    <mergeCell ref="AB15:AD15"/>
    <mergeCell ref="B14:I14"/>
    <mergeCell ref="J14:L14"/>
    <mergeCell ref="AB34:AD34"/>
    <mergeCell ref="Y30:AA30"/>
    <mergeCell ref="AB30:AD30"/>
    <mergeCell ref="M30:O30"/>
    <mergeCell ref="P30:R30"/>
    <mergeCell ref="S30:U30"/>
    <mergeCell ref="V30:X30"/>
    <mergeCell ref="B32:AD32"/>
    <mergeCell ref="B33:AD33"/>
    <mergeCell ref="B34:I34"/>
    <mergeCell ref="B31:I31"/>
    <mergeCell ref="J31:L31"/>
    <mergeCell ref="M31:O31"/>
    <mergeCell ref="P31:R31"/>
    <mergeCell ref="S31:U31"/>
    <mergeCell ref="V31:X31"/>
    <mergeCell ref="Y31:AA31"/>
    <mergeCell ref="AB31:AD31"/>
    <mergeCell ref="B30:I30"/>
    <mergeCell ref="J30:L30"/>
    <mergeCell ref="J34:L34"/>
    <mergeCell ref="M34:O34"/>
    <mergeCell ref="P34:R34"/>
    <mergeCell ref="S34:U34"/>
    <mergeCell ref="V34:X34"/>
    <mergeCell ref="Y34:AA34"/>
    <mergeCell ref="M29:O29"/>
    <mergeCell ref="P29:R29"/>
    <mergeCell ref="S29:U29"/>
    <mergeCell ref="V29:X29"/>
    <mergeCell ref="Y29:AA29"/>
    <mergeCell ref="B37:I37"/>
    <mergeCell ref="J37:L37"/>
    <mergeCell ref="M37:O37"/>
    <mergeCell ref="P37:R37"/>
    <mergeCell ref="S37:U37"/>
    <mergeCell ref="V37:X37"/>
    <mergeCell ref="Y37:AA37"/>
    <mergeCell ref="B38:I38"/>
    <mergeCell ref="P72:S73"/>
    <mergeCell ref="AB72:AD73"/>
    <mergeCell ref="T72:AA73"/>
    <mergeCell ref="X67:AA68"/>
    <mergeCell ref="AB67:AD68"/>
    <mergeCell ref="AB63:AD63"/>
    <mergeCell ref="B63:AA63"/>
    <mergeCell ref="B49:AD49"/>
    <mergeCell ref="B61:AD61"/>
    <mergeCell ref="X65:AA66"/>
    <mergeCell ref="AB65:AD66"/>
    <mergeCell ref="R59:T59"/>
    <mergeCell ref="H59:J59"/>
    <mergeCell ref="E52:G53"/>
    <mergeCell ref="B59:D59"/>
    <mergeCell ref="H52:J53"/>
    <mergeCell ref="K52:M53"/>
    <mergeCell ref="J46:L46"/>
    <mergeCell ref="M46:O46"/>
    <mergeCell ref="P46:R46"/>
    <mergeCell ref="S46:U46"/>
    <mergeCell ref="V46:X46"/>
    <mergeCell ref="Y46:AA46"/>
    <mergeCell ref="B44:AD44"/>
    <mergeCell ref="AB42:AD42"/>
    <mergeCell ref="J41:L41"/>
    <mergeCell ref="M41:O41"/>
    <mergeCell ref="P41:R41"/>
    <mergeCell ref="S41:U41"/>
    <mergeCell ref="V41:X41"/>
    <mergeCell ref="Y41:AA41"/>
    <mergeCell ref="AB41:AD41"/>
    <mergeCell ref="AB43:AD43"/>
    <mergeCell ref="Y43:AA43"/>
    <mergeCell ref="Y42:AA42"/>
  </mergeCells>
  <conditionalFormatting sqref="B75:AD75">
    <cfRule type="expression" dxfId="125" priority="6">
      <formula>$AB$72="YES"</formula>
    </cfRule>
  </conditionalFormatting>
  <conditionalFormatting sqref="AB67:AD71">
    <cfRule type="containsText" dxfId="124" priority="3" operator="containsText" text="NO">
      <formula>NOT(ISERROR(SEARCH("NO",AB67)))</formula>
    </cfRule>
    <cfRule type="containsText" dxfId="123" priority="4" operator="containsText" text="YES">
      <formula>NOT(ISERROR(SEARCH("YES",AB67)))</formula>
    </cfRule>
  </conditionalFormatting>
  <conditionalFormatting sqref="AB72:AD73">
    <cfRule type="containsText" dxfId="122" priority="1" operator="containsText" text="YES">
      <formula>NOT(ISERROR(SEARCH("YES",AB72)))</formula>
    </cfRule>
  </conditionalFormatting>
  <printOptions horizontalCentered="1"/>
  <pageMargins left="0.5" right="0.5" top="0.5" bottom="0.5" header="0.3" footer="0.3"/>
  <pageSetup scale="93" fitToHeight="0" orientation="portrait" r:id="rId1"/>
  <headerFooter>
    <oddFooter>&amp;C&amp;P</oddFooter>
  </headerFooter>
  <rowBreaks count="1" manualBreakCount="1">
    <brk id="48"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Validation!$E$2:$E$3</xm:f>
          </x14:formula1>
          <xm:sqref>AB63:AD63 AB75:AD75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O331"/>
  <sheetViews>
    <sheetView showGridLines="0" zoomScaleNormal="100" workbookViewId="0">
      <selection activeCell="AF32" sqref="AF32:AI32"/>
    </sheetView>
  </sheetViews>
  <sheetFormatPr defaultColWidth="0" defaultRowHeight="0" customHeight="1" zeroHeight="1" x14ac:dyDescent="0.25"/>
  <cols>
    <col min="1" max="36" width="3.28515625" style="14" customWidth="1"/>
    <col min="37" max="41" width="0" style="14" hidden="1" customWidth="1"/>
    <col min="42" max="16384" width="3.28515625" style="14" hidden="1"/>
  </cols>
  <sheetData>
    <row r="1" spans="2:35" ht="15" customHeight="1" x14ac:dyDescent="0.25"/>
    <row r="2" spans="2:35" ht="15" customHeight="1" x14ac:dyDescent="0.25">
      <c r="B2" s="180" t="s">
        <v>898</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row>
    <row r="3" spans="2:35" ht="15" customHeight="1" x14ac:dyDescent="0.25"/>
    <row r="4" spans="2:35" ht="15" customHeight="1" x14ac:dyDescent="0.25">
      <c r="B4" s="585" t="s">
        <v>128</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row>
    <row r="5" spans="2:35" ht="15" customHeight="1" thickBot="1" x14ac:dyDescent="0.3"/>
    <row r="6" spans="2:35" ht="15" customHeight="1" thickBot="1" x14ac:dyDescent="0.3">
      <c r="B6" s="172" t="s">
        <v>888</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row>
    <row r="7" spans="2:35" ht="15" customHeight="1" x14ac:dyDescent="0.25"/>
    <row r="8" spans="2:35" ht="15" customHeight="1" x14ac:dyDescent="0.25">
      <c r="B8" s="129" t="s">
        <v>1335</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row>
    <row r="9" spans="2:35" ht="15" customHeight="1" x14ac:dyDescent="0.25">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row>
    <row r="10" spans="2:35" ht="15" customHeight="1" thickBot="1" x14ac:dyDescent="0.3"/>
    <row r="11" spans="2:35" ht="15" customHeight="1" x14ac:dyDescent="0.25">
      <c r="B11" s="475"/>
      <c r="C11" s="380"/>
      <c r="D11" s="380"/>
      <c r="E11" s="380"/>
      <c r="F11" s="380"/>
      <c r="G11" s="380"/>
      <c r="H11" s="380"/>
      <c r="I11" s="380"/>
      <c r="J11" s="437"/>
      <c r="K11" s="475" t="s">
        <v>817</v>
      </c>
      <c r="L11" s="380"/>
      <c r="M11" s="380"/>
      <c r="N11" s="380"/>
      <c r="O11" s="381"/>
      <c r="P11" s="379" t="s">
        <v>1283</v>
      </c>
      <c r="Q11" s="380"/>
      <c r="R11" s="380"/>
      <c r="S11" s="380"/>
      <c r="T11" s="381"/>
      <c r="U11" s="379" t="s">
        <v>1281</v>
      </c>
      <c r="V11" s="380"/>
      <c r="W11" s="380"/>
      <c r="X11" s="380"/>
      <c r="Y11" s="381"/>
      <c r="Z11" s="519" t="s">
        <v>1282</v>
      </c>
      <c r="AA11" s="519"/>
      <c r="AB11" s="519"/>
      <c r="AC11" s="519"/>
      <c r="AD11" s="520"/>
      <c r="AE11" s="475" t="s">
        <v>638</v>
      </c>
      <c r="AF11" s="380"/>
      <c r="AG11" s="380"/>
      <c r="AH11" s="380"/>
      <c r="AI11" s="437"/>
    </row>
    <row r="12" spans="2:35" ht="15" customHeight="1" x14ac:dyDescent="0.25">
      <c r="B12" s="476"/>
      <c r="C12" s="383"/>
      <c r="D12" s="383"/>
      <c r="E12" s="383"/>
      <c r="F12" s="383"/>
      <c r="G12" s="383"/>
      <c r="H12" s="383"/>
      <c r="I12" s="383"/>
      <c r="J12" s="477"/>
      <c r="K12" s="476"/>
      <c r="L12" s="383"/>
      <c r="M12" s="383"/>
      <c r="N12" s="383"/>
      <c r="O12" s="384"/>
      <c r="P12" s="382"/>
      <c r="Q12" s="383"/>
      <c r="R12" s="383"/>
      <c r="S12" s="383"/>
      <c r="T12" s="384"/>
      <c r="U12" s="382"/>
      <c r="V12" s="383"/>
      <c r="W12" s="383"/>
      <c r="X12" s="383"/>
      <c r="Y12" s="384"/>
      <c r="Z12" s="521"/>
      <c r="AA12" s="521"/>
      <c r="AB12" s="521"/>
      <c r="AC12" s="521"/>
      <c r="AD12" s="522"/>
      <c r="AE12" s="476"/>
      <c r="AF12" s="383"/>
      <c r="AG12" s="383"/>
      <c r="AH12" s="383"/>
      <c r="AI12" s="477"/>
    </row>
    <row r="13" spans="2:35" ht="15" customHeight="1" thickBot="1" x14ac:dyDescent="0.3">
      <c r="B13" s="478"/>
      <c r="C13" s="386"/>
      <c r="D13" s="386"/>
      <c r="E13" s="386"/>
      <c r="F13" s="386"/>
      <c r="G13" s="386"/>
      <c r="H13" s="386"/>
      <c r="I13" s="386"/>
      <c r="J13" s="479"/>
      <c r="K13" s="478"/>
      <c r="L13" s="386"/>
      <c r="M13" s="386"/>
      <c r="N13" s="386"/>
      <c r="O13" s="387"/>
      <c r="P13" s="385"/>
      <c r="Q13" s="386"/>
      <c r="R13" s="386"/>
      <c r="S13" s="386"/>
      <c r="T13" s="387"/>
      <c r="U13" s="385"/>
      <c r="V13" s="386"/>
      <c r="W13" s="386"/>
      <c r="X13" s="386"/>
      <c r="Y13" s="387"/>
      <c r="Z13" s="523"/>
      <c r="AA13" s="523"/>
      <c r="AB13" s="523"/>
      <c r="AC13" s="523"/>
      <c r="AD13" s="524"/>
      <c r="AE13" s="478"/>
      <c r="AF13" s="386"/>
      <c r="AG13" s="386"/>
      <c r="AH13" s="386"/>
      <c r="AI13" s="479"/>
    </row>
    <row r="14" spans="2:35" ht="15" customHeight="1" thickBot="1" x14ac:dyDescent="0.3">
      <c r="B14" s="480" t="s">
        <v>122</v>
      </c>
      <c r="C14" s="481"/>
      <c r="D14" s="481"/>
      <c r="E14" s="481"/>
      <c r="F14" s="481"/>
      <c r="G14" s="481"/>
      <c r="H14" s="481"/>
      <c r="I14" s="481"/>
      <c r="J14" s="482"/>
      <c r="K14" s="423">
        <f>SUM(SUM('T4-Units'!J31:L31,'T4-Units'!J39:L39)*E18,SUM('T4-Units'!M31:O31,'T4-Units'!M39:O39)*E19,SUM('T4-Units'!P31:R31,'T4-Units'!P39:R39)*E20,SUM('T4-Units'!S31:U31,'T4-Units'!S39:U39)*E21,SUM('T4-Units'!V31:X31,'T4-Units'!V39:X39)*E22,SUM('T4-Units'!J15:L15,'T4-Units'!J23:L23)*I18,SUM('T4-Units'!M15:O15,'T4-Units'!M23:O23)*I19,SUM('T4-Units'!P15:R15,'T4-Units'!P23:R23)*I20,SUM('T4-Units'!S15:U15,'T4-Units'!S23:U23)*I21,SUM('T4-Units'!V15:X15,'T4-Units'!V23:X23)*I22)</f>
        <v>0</v>
      </c>
      <c r="L14" s="424"/>
      <c r="M14" s="424"/>
      <c r="N14" s="424"/>
      <c r="O14" s="425"/>
      <c r="P14" s="648">
        <v>1500000</v>
      </c>
      <c r="Q14" s="649"/>
      <c r="R14" s="649"/>
      <c r="S14" s="649"/>
      <c r="T14" s="650"/>
      <c r="U14" s="485">
        <v>1000000</v>
      </c>
      <c r="V14" s="486"/>
      <c r="W14" s="486"/>
      <c r="X14" s="486"/>
      <c r="Y14" s="487"/>
      <c r="Z14" s="483">
        <f>IF('T1-Application Cover Page'!AB57="Yes",MIN(K14,P14),MIN(K14,U14))</f>
        <v>0</v>
      </c>
      <c r="AA14" s="424"/>
      <c r="AB14" s="424"/>
      <c r="AC14" s="424"/>
      <c r="AD14" s="484"/>
      <c r="AE14" s="566"/>
      <c r="AF14" s="567"/>
      <c r="AG14" s="567"/>
      <c r="AH14" s="567"/>
      <c r="AI14" s="568"/>
    </row>
    <row r="15" spans="2:35" ht="15" customHeight="1" thickBot="1" x14ac:dyDescent="0.3"/>
    <row r="16" spans="2:35" ht="15" customHeight="1" x14ac:dyDescent="0.25">
      <c r="B16" s="429" t="s">
        <v>640</v>
      </c>
      <c r="C16" s="430"/>
      <c r="D16" s="431"/>
      <c r="E16" s="380" t="s">
        <v>641</v>
      </c>
      <c r="F16" s="380"/>
      <c r="G16" s="380"/>
      <c r="H16" s="380"/>
      <c r="I16" s="380"/>
      <c r="J16" s="380"/>
      <c r="K16" s="380"/>
      <c r="L16" s="437"/>
    </row>
    <row r="17" spans="2:35" ht="15" customHeight="1" thickBot="1" x14ac:dyDescent="0.3">
      <c r="B17" s="432"/>
      <c r="C17" s="391"/>
      <c r="D17" s="433"/>
      <c r="E17" s="438" t="s">
        <v>1200</v>
      </c>
      <c r="F17" s="438"/>
      <c r="G17" s="438"/>
      <c r="H17" s="439"/>
      <c r="I17" s="440" t="s">
        <v>1201</v>
      </c>
      <c r="J17" s="438"/>
      <c r="K17" s="438"/>
      <c r="L17" s="439"/>
    </row>
    <row r="18" spans="2:35" ht="15" customHeight="1" x14ac:dyDescent="0.25">
      <c r="B18" s="434">
        <v>0</v>
      </c>
      <c r="C18" s="435"/>
      <c r="D18" s="436"/>
      <c r="E18" s="426">
        <v>104000</v>
      </c>
      <c r="F18" s="427"/>
      <c r="G18" s="427"/>
      <c r="H18" s="428"/>
      <c r="I18" s="427">
        <v>130000</v>
      </c>
      <c r="J18" s="427"/>
      <c r="K18" s="427"/>
      <c r="L18" s="428"/>
    </row>
    <row r="19" spans="2:35" ht="15" customHeight="1" x14ac:dyDescent="0.25">
      <c r="B19" s="446">
        <v>1</v>
      </c>
      <c r="C19" s="447"/>
      <c r="D19" s="448"/>
      <c r="E19" s="445">
        <v>121000</v>
      </c>
      <c r="F19" s="441"/>
      <c r="G19" s="441"/>
      <c r="H19" s="442"/>
      <c r="I19" s="441">
        <v>152000</v>
      </c>
      <c r="J19" s="441"/>
      <c r="K19" s="441"/>
      <c r="L19" s="442"/>
    </row>
    <row r="20" spans="2:35" ht="15" customHeight="1" x14ac:dyDescent="0.25">
      <c r="B20" s="449">
        <v>2</v>
      </c>
      <c r="C20" s="450"/>
      <c r="D20" s="451"/>
      <c r="E20" s="623">
        <v>139000</v>
      </c>
      <c r="F20" s="443"/>
      <c r="G20" s="443"/>
      <c r="H20" s="444"/>
      <c r="I20" s="443">
        <v>174000</v>
      </c>
      <c r="J20" s="443"/>
      <c r="K20" s="443"/>
      <c r="L20" s="444"/>
    </row>
    <row r="21" spans="2:35" ht="15" customHeight="1" x14ac:dyDescent="0.25">
      <c r="B21" s="446">
        <v>3</v>
      </c>
      <c r="C21" s="447"/>
      <c r="D21" s="448"/>
      <c r="E21" s="445">
        <v>170000</v>
      </c>
      <c r="F21" s="441"/>
      <c r="G21" s="441"/>
      <c r="H21" s="442"/>
      <c r="I21" s="441">
        <v>210000</v>
      </c>
      <c r="J21" s="441"/>
      <c r="K21" s="441"/>
      <c r="L21" s="442"/>
    </row>
    <row r="22" spans="2:35" ht="15" customHeight="1" thickBot="1" x14ac:dyDescent="0.3">
      <c r="B22" s="469" t="s">
        <v>642</v>
      </c>
      <c r="C22" s="622"/>
      <c r="D22" s="470"/>
      <c r="E22" s="624">
        <v>185000</v>
      </c>
      <c r="F22" s="392"/>
      <c r="G22" s="392"/>
      <c r="H22" s="393"/>
      <c r="I22" s="392">
        <v>232000</v>
      </c>
      <c r="J22" s="392"/>
      <c r="K22" s="392"/>
      <c r="L22" s="393"/>
    </row>
    <row r="23" spans="2:35" ht="15" customHeight="1" x14ac:dyDescent="0.25"/>
    <row r="24" spans="2:35" ht="15" customHeight="1" x14ac:dyDescent="0.25">
      <c r="B24" s="274" t="s">
        <v>645</v>
      </c>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5"/>
      <c r="AF24" s="452"/>
      <c r="AG24" s="453"/>
      <c r="AH24" s="453"/>
      <c r="AI24" s="454"/>
    </row>
    <row r="25" spans="2:35" ht="15" customHeight="1" thickBot="1" x14ac:dyDescent="0.3"/>
    <row r="26" spans="2:35" ht="15" customHeight="1" thickBot="1" x14ac:dyDescent="0.3">
      <c r="B26" s="172" t="s">
        <v>834</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row>
    <row r="27" spans="2:35" ht="15" customHeight="1" x14ac:dyDescent="0.25"/>
    <row r="28" spans="2:35" ht="15" customHeight="1" x14ac:dyDescent="0.25">
      <c r="B28" s="134" t="s">
        <v>930</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row>
    <row r="29" spans="2:35" ht="15" customHeight="1" thickBot="1" x14ac:dyDescent="0.3"/>
    <row r="30" spans="2:35" ht="15" customHeight="1" x14ac:dyDescent="0.25">
      <c r="B30" s="410"/>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2"/>
      <c r="AB30" s="429" t="s">
        <v>810</v>
      </c>
      <c r="AC30" s="430"/>
      <c r="AD30" s="430"/>
      <c r="AE30" s="431"/>
      <c r="AF30" s="455" t="s">
        <v>638</v>
      </c>
      <c r="AG30" s="456"/>
      <c r="AH30" s="456"/>
      <c r="AI30" s="457"/>
    </row>
    <row r="31" spans="2:35" ht="15" customHeight="1" thickBot="1" x14ac:dyDescent="0.3">
      <c r="B31" s="413"/>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5"/>
      <c r="AB31" s="432"/>
      <c r="AC31" s="391"/>
      <c r="AD31" s="391"/>
      <c r="AE31" s="433"/>
      <c r="AF31" s="458"/>
      <c r="AG31" s="459"/>
      <c r="AH31" s="459"/>
      <c r="AI31" s="460"/>
    </row>
    <row r="32" spans="2:35" ht="15" customHeight="1" thickBot="1" x14ac:dyDescent="0.3">
      <c r="B32" s="407" t="s">
        <v>639</v>
      </c>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9"/>
      <c r="AB32" s="416">
        <v>750000</v>
      </c>
      <c r="AC32" s="417"/>
      <c r="AD32" s="417"/>
      <c r="AE32" s="418"/>
      <c r="AF32" s="404"/>
      <c r="AG32" s="405"/>
      <c r="AH32" s="405"/>
      <c r="AI32" s="406"/>
    </row>
    <row r="33" spans="2:35" ht="15" customHeight="1" x14ac:dyDescent="0.25"/>
    <row r="34" spans="2:35" ht="15" customHeight="1" x14ac:dyDescent="0.25">
      <c r="B34" s="210" t="s">
        <v>1290</v>
      </c>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row>
    <row r="35" spans="2:35" ht="15" customHeight="1" x14ac:dyDescent="0.25">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row>
    <row r="36" spans="2:35" ht="15" customHeight="1" thickBot="1" x14ac:dyDescent="0.3"/>
    <row r="37" spans="2:35" ht="15" customHeight="1" x14ac:dyDescent="0.25">
      <c r="B37" s="598"/>
      <c r="C37" s="599"/>
      <c r="D37" s="419" t="s">
        <v>118</v>
      </c>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20"/>
    </row>
    <row r="38" spans="2:35" ht="15" customHeight="1" x14ac:dyDescent="0.25">
      <c r="B38" s="600"/>
      <c r="C38" s="601"/>
      <c r="D38" s="421" t="s">
        <v>117</v>
      </c>
      <c r="E38" s="390"/>
      <c r="F38" s="390"/>
      <c r="G38" s="390"/>
      <c r="H38" s="390" t="s">
        <v>116</v>
      </c>
      <c r="I38" s="390"/>
      <c r="J38" s="390"/>
      <c r="K38" s="390"/>
      <c r="L38" s="394" t="s">
        <v>833</v>
      </c>
      <c r="M38" s="395"/>
      <c r="N38" s="395"/>
      <c r="O38" s="395"/>
      <c r="P38" s="395"/>
      <c r="Q38" s="395"/>
      <c r="R38" s="395"/>
      <c r="S38" s="395"/>
      <c r="T38" s="396"/>
      <c r="U38" s="390" t="s">
        <v>832</v>
      </c>
      <c r="V38" s="390"/>
      <c r="W38" s="390"/>
      <c r="X38" s="390"/>
      <c r="Y38" s="390" t="s">
        <v>114</v>
      </c>
      <c r="Z38" s="390"/>
      <c r="AA38" s="390"/>
      <c r="AB38" s="390"/>
      <c r="AC38" s="390" t="s">
        <v>113</v>
      </c>
      <c r="AD38" s="390"/>
      <c r="AE38" s="390"/>
      <c r="AF38" s="390"/>
      <c r="AG38" s="390" t="s">
        <v>503</v>
      </c>
      <c r="AH38" s="390"/>
      <c r="AI38" s="474"/>
    </row>
    <row r="39" spans="2:35" ht="15" customHeight="1" thickBot="1" x14ac:dyDescent="0.3">
      <c r="B39" s="602"/>
      <c r="C39" s="603"/>
      <c r="D39" s="422"/>
      <c r="E39" s="391"/>
      <c r="F39" s="391"/>
      <c r="G39" s="391"/>
      <c r="H39" s="391"/>
      <c r="I39" s="391"/>
      <c r="J39" s="391"/>
      <c r="K39" s="391"/>
      <c r="L39" s="385"/>
      <c r="M39" s="386"/>
      <c r="N39" s="386"/>
      <c r="O39" s="386"/>
      <c r="P39" s="386"/>
      <c r="Q39" s="386"/>
      <c r="R39" s="386"/>
      <c r="S39" s="386"/>
      <c r="T39" s="387"/>
      <c r="U39" s="391"/>
      <c r="V39" s="391"/>
      <c r="W39" s="391"/>
      <c r="X39" s="391"/>
      <c r="Y39" s="391"/>
      <c r="Z39" s="391"/>
      <c r="AA39" s="391"/>
      <c r="AB39" s="391"/>
      <c r="AC39" s="391"/>
      <c r="AD39" s="391"/>
      <c r="AE39" s="391"/>
      <c r="AF39" s="391"/>
      <c r="AG39" s="391"/>
      <c r="AH39" s="391"/>
      <c r="AI39" s="433"/>
    </row>
    <row r="40" spans="2:35" ht="15" customHeight="1" x14ac:dyDescent="0.25">
      <c r="B40" s="467">
        <v>1</v>
      </c>
      <c r="C40" s="468"/>
      <c r="D40" s="571" t="s">
        <v>639</v>
      </c>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3"/>
    </row>
    <row r="41" spans="2:35" ht="15" customHeight="1" thickBot="1" x14ac:dyDescent="0.3">
      <c r="B41" s="469"/>
      <c r="C41" s="470"/>
      <c r="D41" s="574">
        <f>AF32</f>
        <v>0</v>
      </c>
      <c r="E41" s="471"/>
      <c r="F41" s="471"/>
      <c r="G41" s="471"/>
      <c r="H41" s="575">
        <v>1.4999999999999999E-2</v>
      </c>
      <c r="I41" s="575"/>
      <c r="J41" s="575"/>
      <c r="K41" s="575"/>
      <c r="L41" s="397">
        <v>30</v>
      </c>
      <c r="M41" s="398"/>
      <c r="N41" s="398"/>
      <c r="O41" s="398"/>
      <c r="P41" s="398"/>
      <c r="Q41" s="398"/>
      <c r="R41" s="398"/>
      <c r="S41" s="398"/>
      <c r="T41" s="399"/>
      <c r="U41" s="576">
        <v>15</v>
      </c>
      <c r="V41" s="576"/>
      <c r="W41" s="576"/>
      <c r="X41" s="576"/>
      <c r="Y41" s="577">
        <f>PMT(H41,L41,D41)</f>
        <v>0</v>
      </c>
      <c r="Z41" s="471"/>
      <c r="AA41" s="471"/>
      <c r="AB41" s="471"/>
      <c r="AC41" s="461"/>
      <c r="AD41" s="461"/>
      <c r="AE41" s="461"/>
      <c r="AF41" s="461"/>
      <c r="AG41" s="472"/>
      <c r="AH41" s="472"/>
      <c r="AI41" s="473"/>
    </row>
    <row r="42" spans="2:35" ht="15" customHeight="1" x14ac:dyDescent="0.25">
      <c r="B42" s="467">
        <v>2</v>
      </c>
      <c r="C42" s="468"/>
      <c r="D42" s="464"/>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6"/>
    </row>
    <row r="43" spans="2:35" ht="15" customHeight="1" thickBot="1" x14ac:dyDescent="0.3">
      <c r="B43" s="469"/>
      <c r="C43" s="470"/>
      <c r="D43" s="388"/>
      <c r="E43" s="389"/>
      <c r="F43" s="389"/>
      <c r="G43" s="389"/>
      <c r="H43" s="462"/>
      <c r="I43" s="462"/>
      <c r="J43" s="462"/>
      <c r="K43" s="462"/>
      <c r="L43" s="400"/>
      <c r="M43" s="401"/>
      <c r="N43" s="401"/>
      <c r="O43" s="401"/>
      <c r="P43" s="401"/>
      <c r="Q43" s="401"/>
      <c r="R43" s="401"/>
      <c r="S43" s="401"/>
      <c r="T43" s="402"/>
      <c r="U43" s="463"/>
      <c r="V43" s="463"/>
      <c r="W43" s="463"/>
      <c r="X43" s="463"/>
      <c r="Y43" s="661">
        <f>IF(AND(H43&lt;&gt;"",L43&lt;&gt;"",D43&lt;&gt;""),PMT(H43,L43,D43),0)</f>
        <v>0</v>
      </c>
      <c r="Z43" s="662"/>
      <c r="AA43" s="662"/>
      <c r="AB43" s="574"/>
      <c r="AC43" s="461"/>
      <c r="AD43" s="461"/>
      <c r="AE43" s="461"/>
      <c r="AF43" s="461"/>
      <c r="AG43" s="461"/>
      <c r="AH43" s="461"/>
      <c r="AI43" s="569"/>
    </row>
    <row r="44" spans="2:35" ht="15" customHeight="1" x14ac:dyDescent="0.25">
      <c r="B44" s="467">
        <v>3</v>
      </c>
      <c r="C44" s="468"/>
      <c r="D44" s="464"/>
      <c r="E44" s="465"/>
      <c r="F44" s="465"/>
      <c r="G44" s="465"/>
      <c r="H44" s="465"/>
      <c r="I44" s="465"/>
      <c r="J44" s="465"/>
      <c r="K44" s="465"/>
      <c r="L44" s="465"/>
      <c r="M44" s="465"/>
      <c r="N44" s="465"/>
      <c r="O44" s="465"/>
      <c r="P44" s="465"/>
      <c r="Q44" s="465"/>
      <c r="R44" s="465"/>
      <c r="S44" s="465"/>
      <c r="T44" s="465"/>
      <c r="U44" s="465"/>
      <c r="V44" s="465"/>
      <c r="W44" s="465"/>
      <c r="X44" s="465"/>
      <c r="Y44" s="570"/>
      <c r="Z44" s="570"/>
      <c r="AA44" s="570"/>
      <c r="AB44" s="570"/>
      <c r="AC44" s="465"/>
      <c r="AD44" s="465"/>
      <c r="AE44" s="465"/>
      <c r="AF44" s="465"/>
      <c r="AG44" s="465"/>
      <c r="AH44" s="465"/>
      <c r="AI44" s="466"/>
    </row>
    <row r="45" spans="2:35" ht="15" customHeight="1" thickBot="1" x14ac:dyDescent="0.3">
      <c r="B45" s="469"/>
      <c r="C45" s="470"/>
      <c r="D45" s="388"/>
      <c r="E45" s="389"/>
      <c r="F45" s="389"/>
      <c r="G45" s="389"/>
      <c r="H45" s="462"/>
      <c r="I45" s="462"/>
      <c r="J45" s="462"/>
      <c r="K45" s="462"/>
      <c r="L45" s="400"/>
      <c r="M45" s="401"/>
      <c r="N45" s="401"/>
      <c r="O45" s="401"/>
      <c r="P45" s="401"/>
      <c r="Q45" s="401"/>
      <c r="R45" s="401"/>
      <c r="S45" s="401"/>
      <c r="T45" s="402"/>
      <c r="U45" s="463"/>
      <c r="V45" s="463"/>
      <c r="W45" s="463"/>
      <c r="X45" s="463"/>
      <c r="Y45" s="471">
        <f>IF(AND(H45&lt;&gt;"",L45&lt;&gt;"",D45&lt;&gt;""),PMT(H45,L45,D45),0)</f>
        <v>0</v>
      </c>
      <c r="Z45" s="471"/>
      <c r="AA45" s="471"/>
      <c r="AB45" s="471"/>
      <c r="AC45" s="461"/>
      <c r="AD45" s="461"/>
      <c r="AE45" s="461"/>
      <c r="AF45" s="461"/>
      <c r="AG45" s="461"/>
      <c r="AH45" s="461"/>
      <c r="AI45" s="569"/>
    </row>
    <row r="46" spans="2:35" ht="15" customHeight="1" x14ac:dyDescent="0.25">
      <c r="B46" s="467">
        <v>4</v>
      </c>
      <c r="C46" s="468"/>
      <c r="D46" s="464"/>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6"/>
    </row>
    <row r="47" spans="2:35" ht="15" customHeight="1" thickBot="1" x14ac:dyDescent="0.3">
      <c r="B47" s="469"/>
      <c r="C47" s="470"/>
      <c r="D47" s="388"/>
      <c r="E47" s="389"/>
      <c r="F47" s="389"/>
      <c r="G47" s="389"/>
      <c r="H47" s="462"/>
      <c r="I47" s="462"/>
      <c r="J47" s="462"/>
      <c r="K47" s="462"/>
      <c r="L47" s="400"/>
      <c r="M47" s="401"/>
      <c r="N47" s="401"/>
      <c r="O47" s="401"/>
      <c r="P47" s="401"/>
      <c r="Q47" s="401"/>
      <c r="R47" s="401"/>
      <c r="S47" s="401"/>
      <c r="T47" s="402"/>
      <c r="U47" s="463"/>
      <c r="V47" s="463"/>
      <c r="W47" s="463"/>
      <c r="X47" s="463"/>
      <c r="Y47" s="471">
        <f>IF(AND(H47&lt;&gt;"",L47&lt;&gt;"",D47&lt;&gt;""),PMT(H47,L47,D47),0)</f>
        <v>0</v>
      </c>
      <c r="Z47" s="471"/>
      <c r="AA47" s="471"/>
      <c r="AB47" s="471"/>
      <c r="AC47" s="461"/>
      <c r="AD47" s="461"/>
      <c r="AE47" s="461"/>
      <c r="AF47" s="461"/>
      <c r="AG47" s="461"/>
      <c r="AH47" s="461"/>
      <c r="AI47" s="569"/>
    </row>
    <row r="48" spans="2:35" ht="15" customHeight="1" x14ac:dyDescent="0.25">
      <c r="B48" s="467">
        <v>5</v>
      </c>
      <c r="C48" s="468"/>
      <c r="D48" s="464"/>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6"/>
    </row>
    <row r="49" spans="2:35" ht="15" customHeight="1" thickBot="1" x14ac:dyDescent="0.3">
      <c r="B49" s="469"/>
      <c r="C49" s="470"/>
      <c r="D49" s="388"/>
      <c r="E49" s="389"/>
      <c r="F49" s="389"/>
      <c r="G49" s="389"/>
      <c r="H49" s="462"/>
      <c r="I49" s="462"/>
      <c r="J49" s="462"/>
      <c r="K49" s="462"/>
      <c r="L49" s="400"/>
      <c r="M49" s="401"/>
      <c r="N49" s="401"/>
      <c r="O49" s="401"/>
      <c r="P49" s="401"/>
      <c r="Q49" s="401"/>
      <c r="R49" s="401"/>
      <c r="S49" s="401"/>
      <c r="T49" s="402"/>
      <c r="U49" s="463"/>
      <c r="V49" s="463"/>
      <c r="W49" s="463"/>
      <c r="X49" s="463"/>
      <c r="Y49" s="578">
        <f>IF(AND(H49&lt;&gt;"",L49&lt;&gt;"",D49&lt;&gt;""),PMT(H49,L49,D49),0)</f>
        <v>0</v>
      </c>
      <c r="Z49" s="578"/>
      <c r="AA49" s="578"/>
      <c r="AB49" s="578"/>
      <c r="AC49" s="461"/>
      <c r="AD49" s="461"/>
      <c r="AE49" s="461"/>
      <c r="AF49" s="461"/>
      <c r="AG49" s="461"/>
      <c r="AH49" s="461"/>
      <c r="AI49" s="569"/>
    </row>
    <row r="50" spans="2:35" ht="15" customHeight="1" x14ac:dyDescent="0.25">
      <c r="B50" s="467">
        <v>6</v>
      </c>
      <c r="C50" s="468"/>
      <c r="D50" s="464"/>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6"/>
    </row>
    <row r="51" spans="2:35" ht="15" customHeight="1" thickBot="1" x14ac:dyDescent="0.3">
      <c r="B51" s="632"/>
      <c r="C51" s="633"/>
      <c r="D51" s="634"/>
      <c r="E51" s="635"/>
      <c r="F51" s="635"/>
      <c r="G51" s="635"/>
      <c r="H51" s="636"/>
      <c r="I51" s="636"/>
      <c r="J51" s="636"/>
      <c r="K51" s="636"/>
      <c r="L51" s="651"/>
      <c r="M51" s="652"/>
      <c r="N51" s="652"/>
      <c r="O51" s="652"/>
      <c r="P51" s="652"/>
      <c r="Q51" s="652"/>
      <c r="R51" s="652"/>
      <c r="S51" s="652"/>
      <c r="T51" s="653"/>
      <c r="U51" s="628"/>
      <c r="V51" s="628"/>
      <c r="W51" s="628"/>
      <c r="X51" s="628"/>
      <c r="Y51" s="629">
        <f>IF(AND(H51&lt;&gt;"",L51&lt;&gt;"",D51&lt;&gt;""),PMT(H51,L51,D51),0)</f>
        <v>0</v>
      </c>
      <c r="Z51" s="630"/>
      <c r="AA51" s="630"/>
      <c r="AB51" s="631"/>
      <c r="AC51" s="579"/>
      <c r="AD51" s="579"/>
      <c r="AE51" s="579"/>
      <c r="AF51" s="579"/>
      <c r="AG51" s="579"/>
      <c r="AH51" s="579"/>
      <c r="AI51" s="580"/>
    </row>
    <row r="52" spans="2:35" ht="15" customHeight="1" thickTop="1" thickBot="1" x14ac:dyDescent="0.3">
      <c r="B52" s="637" t="s">
        <v>119</v>
      </c>
      <c r="C52" s="638"/>
      <c r="D52" s="584">
        <f>SUM(D41,D43,D45,D47,D49,D51)</f>
        <v>0</v>
      </c>
      <c r="E52" s="583"/>
      <c r="F52" s="583"/>
      <c r="G52" s="583"/>
      <c r="H52" s="581"/>
      <c r="I52" s="581"/>
      <c r="J52" s="581"/>
      <c r="K52" s="581"/>
      <c r="L52" s="654"/>
      <c r="M52" s="655"/>
      <c r="N52" s="655"/>
      <c r="O52" s="655"/>
      <c r="P52" s="655"/>
      <c r="Q52" s="655"/>
      <c r="R52" s="655"/>
      <c r="S52" s="655"/>
      <c r="T52" s="656"/>
      <c r="U52" s="581"/>
      <c r="V52" s="581"/>
      <c r="W52" s="581"/>
      <c r="X52" s="581"/>
      <c r="Y52" s="582">
        <f>SUM(Y41,Y43,Y45,Y47,Y49,Y51)</f>
        <v>0</v>
      </c>
      <c r="Z52" s="583"/>
      <c r="AA52" s="583"/>
      <c r="AB52" s="583"/>
      <c r="AC52" s="581"/>
      <c r="AD52" s="581"/>
      <c r="AE52" s="581"/>
      <c r="AF52" s="581"/>
      <c r="AG52" s="583" t="str">
        <f>IF(SUM(D52,-D41)=0,"N/A",IF(OR(AND(D43&gt;0,AG43&lt;&gt;"YES"),AND(D45&gt;0,AG45&lt;&gt;"YES"),AND(D47&gt;0,AG47&lt;&gt;"YES"),AND(D49&gt;0,AG49&lt;&gt;"YES"),AND(D51&gt;0,AG51&lt;&gt;"YES")),"NO","YES"))</f>
        <v>N/A</v>
      </c>
      <c r="AH52" s="583"/>
      <c r="AI52" s="660"/>
    </row>
    <row r="53" spans="2:35" ht="15" customHeight="1" thickBot="1" x14ac:dyDescent="0.3"/>
    <row r="54" spans="2:35" ht="15" customHeight="1" thickBot="1" x14ac:dyDescent="0.3">
      <c r="B54" s="172" t="s">
        <v>886</v>
      </c>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row>
    <row r="55" spans="2:35" ht="15" customHeight="1" x14ac:dyDescent="0.25"/>
    <row r="56" spans="2:35" ht="15" customHeight="1" x14ac:dyDescent="0.25">
      <c r="B56" s="210" t="s">
        <v>1291</v>
      </c>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row>
    <row r="57" spans="2:35" ht="15" customHeight="1" x14ac:dyDescent="0.25">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row>
    <row r="58" spans="2:35" ht="15" customHeight="1" x14ac:dyDescent="0.25">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row>
    <row r="59" spans="2:35" ht="15" customHeight="1" x14ac:dyDescent="0.25">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row>
    <row r="60" spans="2:35" ht="15" customHeight="1" thickBot="1" x14ac:dyDescent="0.3"/>
    <row r="61" spans="2:35" ht="15" customHeight="1" x14ac:dyDescent="0.25">
      <c r="B61" s="429" t="s">
        <v>123</v>
      </c>
      <c r="C61" s="430"/>
      <c r="D61" s="430"/>
      <c r="E61" s="430"/>
      <c r="F61" s="430"/>
      <c r="G61" s="430"/>
      <c r="H61" s="430"/>
      <c r="I61" s="430"/>
      <c r="J61" s="430"/>
      <c r="K61" s="430"/>
      <c r="L61" s="430"/>
      <c r="M61" s="430"/>
      <c r="N61" s="430"/>
      <c r="O61" s="431"/>
      <c r="P61" s="475" t="s">
        <v>511</v>
      </c>
      <c r="Q61" s="380"/>
      <c r="R61" s="380"/>
      <c r="S61" s="380"/>
      <c r="T61" s="380"/>
      <c r="U61" s="380"/>
      <c r="V61" s="380"/>
      <c r="W61" s="380"/>
      <c r="X61" s="381"/>
      <c r="Y61" s="430" t="s">
        <v>667</v>
      </c>
      <c r="Z61" s="430"/>
      <c r="AA61" s="430"/>
      <c r="AB61" s="430"/>
      <c r="AC61" s="430" t="s">
        <v>120</v>
      </c>
      <c r="AD61" s="430"/>
      <c r="AE61" s="430"/>
      <c r="AF61" s="430"/>
      <c r="AG61" s="625" t="s">
        <v>503</v>
      </c>
      <c r="AH61" s="626"/>
      <c r="AI61" s="627"/>
    </row>
    <row r="62" spans="2:35" ht="15" customHeight="1" thickBot="1" x14ac:dyDescent="0.3">
      <c r="B62" s="432"/>
      <c r="C62" s="391"/>
      <c r="D62" s="391"/>
      <c r="E62" s="391"/>
      <c r="F62" s="391"/>
      <c r="G62" s="391"/>
      <c r="H62" s="391"/>
      <c r="I62" s="391"/>
      <c r="J62" s="391"/>
      <c r="K62" s="391"/>
      <c r="L62" s="391"/>
      <c r="M62" s="391"/>
      <c r="N62" s="391"/>
      <c r="O62" s="433"/>
      <c r="P62" s="478"/>
      <c r="Q62" s="386"/>
      <c r="R62" s="386"/>
      <c r="S62" s="386"/>
      <c r="T62" s="386"/>
      <c r="U62" s="386"/>
      <c r="V62" s="386"/>
      <c r="W62" s="386"/>
      <c r="X62" s="387"/>
      <c r="Y62" s="391"/>
      <c r="Z62" s="391"/>
      <c r="AA62" s="391"/>
      <c r="AB62" s="391"/>
      <c r="AC62" s="391"/>
      <c r="AD62" s="391"/>
      <c r="AE62" s="391"/>
      <c r="AF62" s="391"/>
      <c r="AG62" s="440"/>
      <c r="AH62" s="438"/>
      <c r="AI62" s="439"/>
    </row>
    <row r="63" spans="2:35" ht="15" customHeight="1" thickBot="1" x14ac:dyDescent="0.3">
      <c r="B63" s="663"/>
      <c r="C63" s="664"/>
      <c r="D63" s="664"/>
      <c r="E63" s="664"/>
      <c r="F63" s="664"/>
      <c r="G63" s="664"/>
      <c r="H63" s="664"/>
      <c r="I63" s="664"/>
      <c r="J63" s="664"/>
      <c r="K63" s="664"/>
      <c r="L63" s="664"/>
      <c r="M63" s="664"/>
      <c r="N63" s="664"/>
      <c r="O63" s="665"/>
      <c r="P63" s="657"/>
      <c r="Q63" s="658"/>
      <c r="R63" s="658"/>
      <c r="S63" s="658"/>
      <c r="T63" s="658"/>
      <c r="U63" s="658"/>
      <c r="V63" s="658"/>
      <c r="W63" s="658"/>
      <c r="X63" s="659"/>
      <c r="Y63" s="666"/>
      <c r="Z63" s="666"/>
      <c r="AA63" s="666"/>
      <c r="AB63" s="666"/>
      <c r="AC63" s="561">
        <f>P63*Y63</f>
        <v>0</v>
      </c>
      <c r="AD63" s="561"/>
      <c r="AE63" s="561"/>
      <c r="AF63" s="561"/>
      <c r="AG63" s="667"/>
      <c r="AH63" s="668"/>
      <c r="AI63" s="669"/>
    </row>
    <row r="64" spans="2:35" ht="15" customHeight="1" thickBot="1" x14ac:dyDescent="0.3">
      <c r="B64" s="557"/>
      <c r="C64" s="558"/>
      <c r="D64" s="558"/>
      <c r="E64" s="558"/>
      <c r="F64" s="558"/>
      <c r="G64" s="558"/>
      <c r="H64" s="558"/>
      <c r="I64" s="558"/>
      <c r="J64" s="558"/>
      <c r="K64" s="558"/>
      <c r="L64" s="558"/>
      <c r="M64" s="558"/>
      <c r="N64" s="558"/>
      <c r="O64" s="559"/>
      <c r="P64" s="639"/>
      <c r="Q64" s="640"/>
      <c r="R64" s="640"/>
      <c r="S64" s="640"/>
      <c r="T64" s="640"/>
      <c r="U64" s="640"/>
      <c r="V64" s="640"/>
      <c r="W64" s="640"/>
      <c r="X64" s="641"/>
      <c r="Y64" s="560"/>
      <c r="Z64" s="560"/>
      <c r="AA64" s="560"/>
      <c r="AB64" s="560"/>
      <c r="AC64" s="561">
        <f t="shared" ref="AC64:AC68" si="0">P64*Y64</f>
        <v>0</v>
      </c>
      <c r="AD64" s="561"/>
      <c r="AE64" s="561"/>
      <c r="AF64" s="561"/>
      <c r="AG64" s="604"/>
      <c r="AH64" s="605"/>
      <c r="AI64" s="606"/>
    </row>
    <row r="65" spans="2:35" ht="15" customHeight="1" thickBot="1" x14ac:dyDescent="0.3">
      <c r="B65" s="557"/>
      <c r="C65" s="558"/>
      <c r="D65" s="558"/>
      <c r="E65" s="558"/>
      <c r="F65" s="558"/>
      <c r="G65" s="558"/>
      <c r="H65" s="558"/>
      <c r="I65" s="558"/>
      <c r="J65" s="558"/>
      <c r="K65" s="558"/>
      <c r="L65" s="558"/>
      <c r="M65" s="558"/>
      <c r="N65" s="558"/>
      <c r="O65" s="559"/>
      <c r="P65" s="639"/>
      <c r="Q65" s="640"/>
      <c r="R65" s="640"/>
      <c r="S65" s="640"/>
      <c r="T65" s="640"/>
      <c r="U65" s="640"/>
      <c r="V65" s="640"/>
      <c r="W65" s="640"/>
      <c r="X65" s="641"/>
      <c r="Y65" s="560"/>
      <c r="Z65" s="560"/>
      <c r="AA65" s="560"/>
      <c r="AB65" s="560"/>
      <c r="AC65" s="561">
        <f t="shared" si="0"/>
        <v>0</v>
      </c>
      <c r="AD65" s="561"/>
      <c r="AE65" s="561"/>
      <c r="AF65" s="561"/>
      <c r="AG65" s="604"/>
      <c r="AH65" s="605"/>
      <c r="AI65" s="606"/>
    </row>
    <row r="66" spans="2:35" ht="15" customHeight="1" thickBot="1" x14ac:dyDescent="0.3">
      <c r="B66" s="557"/>
      <c r="C66" s="558"/>
      <c r="D66" s="558"/>
      <c r="E66" s="558"/>
      <c r="F66" s="558"/>
      <c r="G66" s="558"/>
      <c r="H66" s="558"/>
      <c r="I66" s="558"/>
      <c r="J66" s="558"/>
      <c r="K66" s="558"/>
      <c r="L66" s="558"/>
      <c r="M66" s="558"/>
      <c r="N66" s="558"/>
      <c r="O66" s="559"/>
      <c r="P66" s="639"/>
      <c r="Q66" s="640"/>
      <c r="R66" s="640"/>
      <c r="S66" s="640"/>
      <c r="T66" s="640"/>
      <c r="U66" s="640"/>
      <c r="V66" s="640"/>
      <c r="W66" s="640"/>
      <c r="X66" s="641"/>
      <c r="Y66" s="560"/>
      <c r="Z66" s="560"/>
      <c r="AA66" s="560"/>
      <c r="AB66" s="560"/>
      <c r="AC66" s="561">
        <f t="shared" si="0"/>
        <v>0</v>
      </c>
      <c r="AD66" s="561"/>
      <c r="AE66" s="561"/>
      <c r="AF66" s="561"/>
      <c r="AG66" s="604"/>
      <c r="AH66" s="605"/>
      <c r="AI66" s="606"/>
    </row>
    <row r="67" spans="2:35" ht="15" customHeight="1" thickBot="1" x14ac:dyDescent="0.3">
      <c r="B67" s="557"/>
      <c r="C67" s="558"/>
      <c r="D67" s="558"/>
      <c r="E67" s="558"/>
      <c r="F67" s="558"/>
      <c r="G67" s="558"/>
      <c r="H67" s="558"/>
      <c r="I67" s="558"/>
      <c r="J67" s="558"/>
      <c r="K67" s="558"/>
      <c r="L67" s="558"/>
      <c r="M67" s="558"/>
      <c r="N67" s="558"/>
      <c r="O67" s="559"/>
      <c r="P67" s="639"/>
      <c r="Q67" s="640"/>
      <c r="R67" s="640"/>
      <c r="S67" s="640"/>
      <c r="T67" s="640"/>
      <c r="U67" s="640"/>
      <c r="V67" s="640"/>
      <c r="W67" s="640"/>
      <c r="X67" s="641"/>
      <c r="Y67" s="560"/>
      <c r="Z67" s="560"/>
      <c r="AA67" s="560"/>
      <c r="AB67" s="560"/>
      <c r="AC67" s="561">
        <f t="shared" si="0"/>
        <v>0</v>
      </c>
      <c r="AD67" s="561"/>
      <c r="AE67" s="561"/>
      <c r="AF67" s="561"/>
      <c r="AG67" s="604"/>
      <c r="AH67" s="605"/>
      <c r="AI67" s="606"/>
    </row>
    <row r="68" spans="2:35" ht="15" customHeight="1" thickBot="1" x14ac:dyDescent="0.3">
      <c r="B68" s="608"/>
      <c r="C68" s="609"/>
      <c r="D68" s="609"/>
      <c r="E68" s="609"/>
      <c r="F68" s="609"/>
      <c r="G68" s="609"/>
      <c r="H68" s="609"/>
      <c r="I68" s="609"/>
      <c r="J68" s="609"/>
      <c r="K68" s="609"/>
      <c r="L68" s="609"/>
      <c r="M68" s="609"/>
      <c r="N68" s="609"/>
      <c r="O68" s="610"/>
      <c r="P68" s="642"/>
      <c r="Q68" s="643"/>
      <c r="R68" s="643"/>
      <c r="S68" s="643"/>
      <c r="T68" s="643"/>
      <c r="U68" s="643"/>
      <c r="V68" s="643"/>
      <c r="W68" s="643"/>
      <c r="X68" s="644"/>
      <c r="Y68" s="607"/>
      <c r="Z68" s="607"/>
      <c r="AA68" s="607"/>
      <c r="AB68" s="607"/>
      <c r="AC68" s="561">
        <f t="shared" si="0"/>
        <v>0</v>
      </c>
      <c r="AD68" s="561"/>
      <c r="AE68" s="561"/>
      <c r="AF68" s="561"/>
      <c r="AG68" s="594"/>
      <c r="AH68" s="595"/>
      <c r="AI68" s="596"/>
    </row>
    <row r="69" spans="2:35" ht="15" customHeight="1" thickTop="1" thickBot="1" x14ac:dyDescent="0.3">
      <c r="B69" s="613" t="s">
        <v>119</v>
      </c>
      <c r="C69" s="614"/>
      <c r="D69" s="614"/>
      <c r="E69" s="614"/>
      <c r="F69" s="614"/>
      <c r="G69" s="614"/>
      <c r="H69" s="614"/>
      <c r="I69" s="614"/>
      <c r="J69" s="614"/>
      <c r="K69" s="614"/>
      <c r="L69" s="614"/>
      <c r="M69" s="614"/>
      <c r="N69" s="614"/>
      <c r="O69" s="615"/>
      <c r="P69" s="645"/>
      <c r="Q69" s="646"/>
      <c r="R69" s="646"/>
      <c r="S69" s="646"/>
      <c r="T69" s="646"/>
      <c r="U69" s="646"/>
      <c r="V69" s="646"/>
      <c r="W69" s="646"/>
      <c r="X69" s="647"/>
      <c r="Y69" s="616"/>
      <c r="Z69" s="616"/>
      <c r="AA69" s="616"/>
      <c r="AB69" s="616"/>
      <c r="AC69" s="562">
        <f>SUM(AC63:AF68)</f>
        <v>0</v>
      </c>
      <c r="AD69" s="562"/>
      <c r="AE69" s="562"/>
      <c r="AF69" s="562"/>
      <c r="AG69" s="563" t="str">
        <f>IF(AC69=0,"N/A",IF(OR(AND(AC63&gt;0,AG63&lt;&gt;"YES"),AND(AC64&gt;0,AG64&lt;&gt;"YES"),AND(AC65&gt;0,AG65&lt;&gt;"YES"),AND(AC66&gt;0,AG66&lt;&gt;"YES"),AND(AC67&gt;0,AG67&lt;&gt;"YES"),AND(AC68&gt;0,AG68&lt;&gt;"YES")),"NO","YES"))</f>
        <v>N/A</v>
      </c>
      <c r="AH69" s="564"/>
      <c r="AI69" s="565"/>
    </row>
    <row r="70" spans="2:35" ht="15" customHeight="1" x14ac:dyDescent="0.25">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row>
    <row r="71" spans="2:35" ht="15" customHeight="1" x14ac:dyDescent="0.25">
      <c r="B71" s="129" t="s">
        <v>809</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row>
    <row r="72" spans="2:35" ht="15" customHeight="1" thickBot="1" x14ac:dyDescent="0.3"/>
    <row r="73" spans="2:35" ht="15" customHeight="1" thickBot="1" x14ac:dyDescent="0.3">
      <c r="B73" s="172" t="s">
        <v>887</v>
      </c>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row>
    <row r="74" spans="2:35" ht="15" customHeight="1" x14ac:dyDescent="0.25"/>
    <row r="75" spans="2:35" ht="15" customHeight="1" x14ac:dyDescent="0.25">
      <c r="B75" s="210" t="s">
        <v>1292</v>
      </c>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row>
    <row r="76" spans="2:35" ht="15" customHeight="1" x14ac:dyDescent="0.25">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row>
    <row r="77" spans="2:35" ht="15" customHeight="1" thickBot="1" x14ac:dyDescent="0.3"/>
    <row r="78" spans="2:35" ht="15" customHeight="1" x14ac:dyDescent="0.25">
      <c r="B78" s="429" t="s">
        <v>121</v>
      </c>
      <c r="C78" s="430"/>
      <c r="D78" s="430"/>
      <c r="E78" s="430"/>
      <c r="F78" s="430"/>
      <c r="G78" s="430"/>
      <c r="H78" s="430"/>
      <c r="I78" s="430"/>
      <c r="J78" s="430"/>
      <c r="K78" s="430"/>
      <c r="L78" s="430"/>
      <c r="M78" s="430"/>
      <c r="N78" s="430"/>
      <c r="O78" s="430"/>
      <c r="P78" s="430"/>
      <c r="Q78" s="430"/>
      <c r="R78" s="430"/>
      <c r="S78" s="430"/>
      <c r="T78" s="430"/>
      <c r="U78" s="430"/>
      <c r="V78" s="430"/>
      <c r="W78" s="430"/>
      <c r="X78" s="431"/>
      <c r="Y78" s="547" t="s">
        <v>120</v>
      </c>
      <c r="Z78" s="430"/>
      <c r="AA78" s="430"/>
      <c r="AB78" s="430"/>
      <c r="AC78" s="430" t="s">
        <v>935</v>
      </c>
      <c r="AD78" s="430"/>
      <c r="AE78" s="430"/>
      <c r="AF78" s="430"/>
      <c r="AG78" s="430" t="s">
        <v>503</v>
      </c>
      <c r="AH78" s="430"/>
      <c r="AI78" s="431"/>
    </row>
    <row r="79" spans="2:35" ht="15" customHeight="1" thickBot="1" x14ac:dyDescent="0.3">
      <c r="B79" s="432"/>
      <c r="C79" s="391"/>
      <c r="D79" s="391"/>
      <c r="E79" s="391"/>
      <c r="F79" s="391"/>
      <c r="G79" s="391"/>
      <c r="H79" s="391"/>
      <c r="I79" s="391"/>
      <c r="J79" s="391"/>
      <c r="K79" s="391"/>
      <c r="L79" s="391"/>
      <c r="M79" s="391"/>
      <c r="N79" s="391"/>
      <c r="O79" s="391"/>
      <c r="P79" s="391"/>
      <c r="Q79" s="391"/>
      <c r="R79" s="391"/>
      <c r="S79" s="391"/>
      <c r="T79" s="391"/>
      <c r="U79" s="391"/>
      <c r="V79" s="391"/>
      <c r="W79" s="391"/>
      <c r="X79" s="433"/>
      <c r="Y79" s="422"/>
      <c r="Z79" s="391"/>
      <c r="AA79" s="391"/>
      <c r="AB79" s="391"/>
      <c r="AC79" s="391"/>
      <c r="AD79" s="391"/>
      <c r="AE79" s="391"/>
      <c r="AF79" s="391"/>
      <c r="AG79" s="391"/>
      <c r="AH79" s="391"/>
      <c r="AI79" s="433"/>
    </row>
    <row r="80" spans="2:35" ht="15" customHeight="1" x14ac:dyDescent="0.25">
      <c r="B80" s="553"/>
      <c r="C80" s="554"/>
      <c r="D80" s="554"/>
      <c r="E80" s="554"/>
      <c r="F80" s="554"/>
      <c r="G80" s="554"/>
      <c r="H80" s="554"/>
      <c r="I80" s="554"/>
      <c r="J80" s="554"/>
      <c r="K80" s="554"/>
      <c r="L80" s="554"/>
      <c r="M80" s="554"/>
      <c r="N80" s="554"/>
      <c r="O80" s="554"/>
      <c r="P80" s="554"/>
      <c r="Q80" s="554"/>
      <c r="R80" s="554"/>
      <c r="S80" s="554"/>
      <c r="T80" s="554"/>
      <c r="U80" s="554"/>
      <c r="V80" s="554"/>
      <c r="W80" s="554"/>
      <c r="X80" s="555"/>
      <c r="Y80" s="588"/>
      <c r="Z80" s="589"/>
      <c r="AA80" s="589"/>
      <c r="AB80" s="589"/>
      <c r="AC80" s="586"/>
      <c r="AD80" s="587"/>
      <c r="AE80" s="587"/>
      <c r="AF80" s="587"/>
      <c r="AG80" s="611"/>
      <c r="AH80" s="611"/>
      <c r="AI80" s="612"/>
    </row>
    <row r="81" spans="2:35" ht="15" customHeight="1" x14ac:dyDescent="0.25">
      <c r="B81" s="542"/>
      <c r="C81" s="541"/>
      <c r="D81" s="541"/>
      <c r="E81" s="541"/>
      <c r="F81" s="541"/>
      <c r="G81" s="541"/>
      <c r="H81" s="541"/>
      <c r="I81" s="541"/>
      <c r="J81" s="541"/>
      <c r="K81" s="541"/>
      <c r="L81" s="541"/>
      <c r="M81" s="541"/>
      <c r="N81" s="541"/>
      <c r="O81" s="541"/>
      <c r="P81" s="541"/>
      <c r="Q81" s="541"/>
      <c r="R81" s="541"/>
      <c r="S81" s="541"/>
      <c r="T81" s="541"/>
      <c r="U81" s="541"/>
      <c r="V81" s="541"/>
      <c r="W81" s="541"/>
      <c r="X81" s="543"/>
      <c r="Y81" s="538"/>
      <c r="Z81" s="539"/>
      <c r="AA81" s="539"/>
      <c r="AB81" s="539"/>
      <c r="AC81" s="153"/>
      <c r="AD81" s="153"/>
      <c r="AE81" s="153"/>
      <c r="AF81" s="153"/>
      <c r="AG81" s="153"/>
      <c r="AH81" s="153"/>
      <c r="AI81" s="556"/>
    </row>
    <row r="82" spans="2:35" ht="15" customHeight="1" x14ac:dyDescent="0.25">
      <c r="B82" s="542"/>
      <c r="C82" s="541"/>
      <c r="D82" s="541"/>
      <c r="E82" s="541"/>
      <c r="F82" s="541"/>
      <c r="G82" s="541"/>
      <c r="H82" s="541"/>
      <c r="I82" s="541"/>
      <c r="J82" s="541"/>
      <c r="K82" s="541"/>
      <c r="L82" s="541"/>
      <c r="M82" s="541"/>
      <c r="N82" s="541"/>
      <c r="O82" s="541"/>
      <c r="P82" s="541"/>
      <c r="Q82" s="541"/>
      <c r="R82" s="541"/>
      <c r="S82" s="541"/>
      <c r="T82" s="541"/>
      <c r="U82" s="541"/>
      <c r="V82" s="541"/>
      <c r="W82" s="541"/>
      <c r="X82" s="543"/>
      <c r="Y82" s="538"/>
      <c r="Z82" s="539"/>
      <c r="AA82" s="539"/>
      <c r="AB82" s="539"/>
      <c r="AC82" s="153"/>
      <c r="AD82" s="153"/>
      <c r="AE82" s="153"/>
      <c r="AF82" s="153"/>
      <c r="AG82" s="153"/>
      <c r="AH82" s="153"/>
      <c r="AI82" s="556"/>
    </row>
    <row r="83" spans="2:35" ht="15" customHeight="1" x14ac:dyDescent="0.25">
      <c r="B83" s="542"/>
      <c r="C83" s="541"/>
      <c r="D83" s="541"/>
      <c r="E83" s="541"/>
      <c r="F83" s="541"/>
      <c r="G83" s="541"/>
      <c r="H83" s="541"/>
      <c r="I83" s="541"/>
      <c r="J83" s="541"/>
      <c r="K83" s="541"/>
      <c r="L83" s="541"/>
      <c r="M83" s="541"/>
      <c r="N83" s="541"/>
      <c r="O83" s="541"/>
      <c r="P83" s="541"/>
      <c r="Q83" s="541"/>
      <c r="R83" s="541"/>
      <c r="S83" s="541"/>
      <c r="T83" s="541"/>
      <c r="U83" s="541"/>
      <c r="V83" s="541"/>
      <c r="W83" s="541"/>
      <c r="X83" s="543"/>
      <c r="Y83" s="538"/>
      <c r="Z83" s="539"/>
      <c r="AA83" s="539"/>
      <c r="AB83" s="539"/>
      <c r="AC83" s="153"/>
      <c r="AD83" s="153"/>
      <c r="AE83" s="153"/>
      <c r="AF83" s="153"/>
      <c r="AG83" s="153"/>
      <c r="AH83" s="153"/>
      <c r="AI83" s="556"/>
    </row>
    <row r="84" spans="2:35" ht="15" customHeight="1" x14ac:dyDescent="0.25">
      <c r="B84" s="542"/>
      <c r="C84" s="541"/>
      <c r="D84" s="541"/>
      <c r="E84" s="541"/>
      <c r="F84" s="541"/>
      <c r="G84" s="541"/>
      <c r="H84" s="541"/>
      <c r="I84" s="541"/>
      <c r="J84" s="541"/>
      <c r="K84" s="541"/>
      <c r="L84" s="541"/>
      <c r="M84" s="541"/>
      <c r="N84" s="541"/>
      <c r="O84" s="541"/>
      <c r="P84" s="541"/>
      <c r="Q84" s="541"/>
      <c r="R84" s="541"/>
      <c r="S84" s="541"/>
      <c r="T84" s="541"/>
      <c r="U84" s="541"/>
      <c r="V84" s="541"/>
      <c r="W84" s="541"/>
      <c r="X84" s="543"/>
      <c r="Y84" s="538"/>
      <c r="Z84" s="539"/>
      <c r="AA84" s="539"/>
      <c r="AB84" s="539"/>
      <c r="AC84" s="153"/>
      <c r="AD84" s="153"/>
      <c r="AE84" s="153"/>
      <c r="AF84" s="153"/>
      <c r="AG84" s="153"/>
      <c r="AH84" s="153"/>
      <c r="AI84" s="556"/>
    </row>
    <row r="85" spans="2:35" ht="15" customHeight="1" x14ac:dyDescent="0.25">
      <c r="B85" s="542"/>
      <c r="C85" s="541"/>
      <c r="D85" s="541"/>
      <c r="E85" s="541"/>
      <c r="F85" s="541"/>
      <c r="G85" s="541"/>
      <c r="H85" s="541"/>
      <c r="I85" s="541"/>
      <c r="J85" s="541"/>
      <c r="K85" s="541"/>
      <c r="L85" s="541"/>
      <c r="M85" s="541"/>
      <c r="N85" s="541"/>
      <c r="O85" s="541"/>
      <c r="P85" s="541"/>
      <c r="Q85" s="541"/>
      <c r="R85" s="541"/>
      <c r="S85" s="541"/>
      <c r="T85" s="541"/>
      <c r="U85" s="541"/>
      <c r="V85" s="541"/>
      <c r="W85" s="541"/>
      <c r="X85" s="543"/>
      <c r="Y85" s="538"/>
      <c r="Z85" s="539"/>
      <c r="AA85" s="539"/>
      <c r="AB85" s="539"/>
      <c r="AC85" s="153"/>
      <c r="AD85" s="153"/>
      <c r="AE85" s="153"/>
      <c r="AF85" s="153"/>
      <c r="AG85" s="153"/>
      <c r="AH85" s="153"/>
      <c r="AI85" s="556"/>
    </row>
    <row r="86" spans="2:35" ht="15" customHeight="1" thickBot="1" x14ac:dyDescent="0.3">
      <c r="B86" s="550"/>
      <c r="C86" s="551"/>
      <c r="D86" s="551"/>
      <c r="E86" s="551"/>
      <c r="F86" s="551"/>
      <c r="G86" s="551"/>
      <c r="H86" s="551"/>
      <c r="I86" s="551"/>
      <c r="J86" s="551"/>
      <c r="K86" s="551"/>
      <c r="L86" s="551"/>
      <c r="M86" s="551"/>
      <c r="N86" s="551"/>
      <c r="O86" s="551"/>
      <c r="P86" s="551"/>
      <c r="Q86" s="551"/>
      <c r="R86" s="551"/>
      <c r="S86" s="551"/>
      <c r="T86" s="551"/>
      <c r="U86" s="551"/>
      <c r="V86" s="551"/>
      <c r="W86" s="551"/>
      <c r="X86" s="552"/>
      <c r="Y86" s="597"/>
      <c r="Z86" s="549"/>
      <c r="AA86" s="549"/>
      <c r="AB86" s="549"/>
      <c r="AC86" s="579"/>
      <c r="AD86" s="579"/>
      <c r="AE86" s="579"/>
      <c r="AF86" s="579"/>
      <c r="AG86" s="579"/>
      <c r="AH86" s="579"/>
      <c r="AI86" s="580"/>
    </row>
    <row r="87" spans="2:35" ht="15" customHeight="1" thickTop="1" thickBot="1" x14ac:dyDescent="0.3">
      <c r="B87" s="507" t="s">
        <v>119</v>
      </c>
      <c r="C87" s="508"/>
      <c r="D87" s="508"/>
      <c r="E87" s="508"/>
      <c r="F87" s="508"/>
      <c r="G87" s="508"/>
      <c r="H87" s="508"/>
      <c r="I87" s="508"/>
      <c r="J87" s="508"/>
      <c r="K87" s="508"/>
      <c r="L87" s="508"/>
      <c r="M87" s="508"/>
      <c r="N87" s="508"/>
      <c r="O87" s="508"/>
      <c r="P87" s="508"/>
      <c r="Q87" s="508"/>
      <c r="R87" s="508"/>
      <c r="S87" s="508"/>
      <c r="T87" s="508"/>
      <c r="U87" s="508"/>
      <c r="V87" s="508"/>
      <c r="W87" s="508"/>
      <c r="X87" s="509"/>
      <c r="Y87" s="590">
        <f>SUM(Y80:AB86)</f>
        <v>0</v>
      </c>
      <c r="Z87" s="506"/>
      <c r="AA87" s="506"/>
      <c r="AB87" s="506"/>
      <c r="AC87" s="591"/>
      <c r="AD87" s="591"/>
      <c r="AE87" s="591"/>
      <c r="AF87" s="591"/>
      <c r="AG87" s="592" t="str">
        <f>IF(Y87=0,"N/A",IF(OR(AND(Y80&gt;0,AG80&lt;&gt;"YES"),AND(Y81&gt;0,AG81&lt;&gt;"YES"),AND(Y82&gt;0,AG82&lt;&gt;"YES"),AND(Y83&gt;0,AG83&lt;&gt;"YES")*AND(Y84&gt;0,AG84&lt;&gt;"YES"),AND(Y85&gt;0,AG85&lt;&gt;"YES"),AND(Y86&gt;0,AG86&lt;&gt;"YES")),"NO","YES"))</f>
        <v>N/A</v>
      </c>
      <c r="AH87" s="592"/>
      <c r="AI87" s="593"/>
    </row>
    <row r="88" spans="2:35" ht="15" customHeight="1" thickBot="1" x14ac:dyDescent="0.3"/>
    <row r="89" spans="2:35" ht="15" customHeight="1" thickBot="1" x14ac:dyDescent="0.3">
      <c r="B89" s="172" t="s">
        <v>890</v>
      </c>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2:35" ht="15" customHeight="1" x14ac:dyDescent="0.25"/>
    <row r="91" spans="2:35" ht="15" customHeight="1" x14ac:dyDescent="0.25">
      <c r="B91" s="210" t="s">
        <v>1293</v>
      </c>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row>
    <row r="92" spans="2:35" ht="15" customHeight="1" x14ac:dyDescent="0.25">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row>
    <row r="93" spans="2:35" ht="15" customHeight="1" thickBot="1" x14ac:dyDescent="0.3"/>
    <row r="94" spans="2:35" ht="15" customHeight="1" x14ac:dyDescent="0.25">
      <c r="B94" s="544" t="s">
        <v>123</v>
      </c>
      <c r="C94" s="456"/>
      <c r="D94" s="456"/>
      <c r="E94" s="456"/>
      <c r="F94" s="456"/>
      <c r="G94" s="456"/>
      <c r="H94" s="456"/>
      <c r="I94" s="456"/>
      <c r="J94" s="456"/>
      <c r="K94" s="456"/>
      <c r="L94" s="456"/>
      <c r="M94" s="456"/>
      <c r="N94" s="456"/>
      <c r="O94" s="456"/>
      <c r="P94" s="456"/>
      <c r="Q94" s="456"/>
      <c r="R94" s="456"/>
      <c r="S94" s="456"/>
      <c r="T94" s="456"/>
      <c r="U94" s="456"/>
      <c r="V94" s="456"/>
      <c r="W94" s="456"/>
      <c r="X94" s="456"/>
      <c r="Y94" s="456"/>
      <c r="Z94" s="456"/>
      <c r="AA94" s="456"/>
      <c r="AB94" s="457"/>
      <c r="AC94" s="429" t="s">
        <v>120</v>
      </c>
      <c r="AD94" s="430"/>
      <c r="AE94" s="430"/>
      <c r="AF94" s="430"/>
      <c r="AG94" s="430" t="s">
        <v>503</v>
      </c>
      <c r="AH94" s="430"/>
      <c r="AI94" s="431"/>
    </row>
    <row r="95" spans="2:35" ht="15" customHeight="1" thickBot="1" x14ac:dyDescent="0.3">
      <c r="B95" s="545"/>
      <c r="C95" s="459"/>
      <c r="D95" s="459"/>
      <c r="E95" s="459"/>
      <c r="F95" s="459"/>
      <c r="G95" s="459"/>
      <c r="H95" s="459"/>
      <c r="I95" s="459"/>
      <c r="J95" s="459"/>
      <c r="K95" s="459"/>
      <c r="L95" s="459"/>
      <c r="M95" s="459"/>
      <c r="N95" s="459"/>
      <c r="O95" s="459"/>
      <c r="P95" s="459"/>
      <c r="Q95" s="459"/>
      <c r="R95" s="459"/>
      <c r="S95" s="459"/>
      <c r="T95" s="459"/>
      <c r="U95" s="459"/>
      <c r="V95" s="459"/>
      <c r="W95" s="459"/>
      <c r="X95" s="459"/>
      <c r="Y95" s="459"/>
      <c r="Z95" s="459"/>
      <c r="AA95" s="459"/>
      <c r="AB95" s="460"/>
      <c r="AC95" s="432"/>
      <c r="AD95" s="391"/>
      <c r="AE95" s="391"/>
      <c r="AF95" s="391"/>
      <c r="AG95" s="391"/>
      <c r="AH95" s="391"/>
      <c r="AI95" s="433"/>
    </row>
    <row r="96" spans="2:35" ht="15" customHeight="1" x14ac:dyDescent="0.25">
      <c r="B96" s="530"/>
      <c r="C96" s="531"/>
      <c r="D96" s="531"/>
      <c r="E96" s="531"/>
      <c r="F96" s="531"/>
      <c r="G96" s="531"/>
      <c r="H96" s="531"/>
      <c r="I96" s="531"/>
      <c r="J96" s="531"/>
      <c r="K96" s="531"/>
      <c r="L96" s="531"/>
      <c r="M96" s="531"/>
      <c r="N96" s="531"/>
      <c r="O96" s="531"/>
      <c r="P96" s="531"/>
      <c r="Q96" s="531"/>
      <c r="R96" s="531"/>
      <c r="S96" s="531"/>
      <c r="T96" s="531"/>
      <c r="U96" s="531"/>
      <c r="V96" s="531"/>
      <c r="W96" s="531"/>
      <c r="X96" s="531"/>
      <c r="Y96" s="531"/>
      <c r="Z96" s="531"/>
      <c r="AA96" s="531"/>
      <c r="AB96" s="532"/>
      <c r="AC96" s="621"/>
      <c r="AD96" s="534"/>
      <c r="AE96" s="534"/>
      <c r="AF96" s="534"/>
      <c r="AG96" s="619"/>
      <c r="AH96" s="619"/>
      <c r="AI96" s="620"/>
    </row>
    <row r="97" spans="2:35" ht="15" customHeight="1" x14ac:dyDescent="0.25">
      <c r="B97" s="542"/>
      <c r="C97" s="541"/>
      <c r="D97" s="541"/>
      <c r="E97" s="541"/>
      <c r="F97" s="541"/>
      <c r="G97" s="541"/>
      <c r="H97" s="541"/>
      <c r="I97" s="541"/>
      <c r="J97" s="541"/>
      <c r="K97" s="541"/>
      <c r="L97" s="541"/>
      <c r="M97" s="541"/>
      <c r="N97" s="541"/>
      <c r="O97" s="541"/>
      <c r="P97" s="541"/>
      <c r="Q97" s="541"/>
      <c r="R97" s="541"/>
      <c r="S97" s="541"/>
      <c r="T97" s="541"/>
      <c r="U97" s="541"/>
      <c r="V97" s="541"/>
      <c r="W97" s="541"/>
      <c r="X97" s="541"/>
      <c r="Y97" s="541"/>
      <c r="Z97" s="541"/>
      <c r="AA97" s="541"/>
      <c r="AB97" s="543"/>
      <c r="AC97" s="546"/>
      <c r="AD97" s="539"/>
      <c r="AE97" s="539"/>
      <c r="AF97" s="539"/>
      <c r="AG97" s="153"/>
      <c r="AH97" s="153"/>
      <c r="AI97" s="556"/>
    </row>
    <row r="98" spans="2:35" ht="15" customHeight="1" x14ac:dyDescent="0.25">
      <c r="B98" s="542"/>
      <c r="C98" s="541"/>
      <c r="D98" s="541"/>
      <c r="E98" s="541"/>
      <c r="F98" s="541"/>
      <c r="G98" s="541"/>
      <c r="H98" s="541"/>
      <c r="I98" s="541"/>
      <c r="J98" s="541"/>
      <c r="K98" s="541"/>
      <c r="L98" s="541"/>
      <c r="M98" s="541"/>
      <c r="N98" s="541"/>
      <c r="O98" s="541"/>
      <c r="P98" s="541"/>
      <c r="Q98" s="541"/>
      <c r="R98" s="541"/>
      <c r="S98" s="541"/>
      <c r="T98" s="541"/>
      <c r="U98" s="541"/>
      <c r="V98" s="541"/>
      <c r="W98" s="541"/>
      <c r="X98" s="541"/>
      <c r="Y98" s="541"/>
      <c r="Z98" s="541"/>
      <c r="AA98" s="541"/>
      <c r="AB98" s="543"/>
      <c r="AC98" s="546"/>
      <c r="AD98" s="539"/>
      <c r="AE98" s="539"/>
      <c r="AF98" s="539"/>
      <c r="AG98" s="153"/>
      <c r="AH98" s="153"/>
      <c r="AI98" s="556"/>
    </row>
    <row r="99" spans="2:35" ht="15" customHeight="1" x14ac:dyDescent="0.25">
      <c r="B99" s="542"/>
      <c r="C99" s="541"/>
      <c r="D99" s="541"/>
      <c r="E99" s="541"/>
      <c r="F99" s="541"/>
      <c r="G99" s="541"/>
      <c r="H99" s="541"/>
      <c r="I99" s="541"/>
      <c r="J99" s="541"/>
      <c r="K99" s="541"/>
      <c r="L99" s="541"/>
      <c r="M99" s="541"/>
      <c r="N99" s="541"/>
      <c r="O99" s="541"/>
      <c r="P99" s="541"/>
      <c r="Q99" s="541"/>
      <c r="R99" s="541"/>
      <c r="S99" s="541"/>
      <c r="T99" s="541"/>
      <c r="U99" s="541"/>
      <c r="V99" s="541"/>
      <c r="W99" s="541"/>
      <c r="X99" s="541"/>
      <c r="Y99" s="541"/>
      <c r="Z99" s="541"/>
      <c r="AA99" s="541"/>
      <c r="AB99" s="543"/>
      <c r="AC99" s="546"/>
      <c r="AD99" s="539"/>
      <c r="AE99" s="539"/>
      <c r="AF99" s="539"/>
      <c r="AG99" s="153"/>
      <c r="AH99" s="153"/>
      <c r="AI99" s="556"/>
    </row>
    <row r="100" spans="2:35" ht="15" customHeight="1" x14ac:dyDescent="0.25">
      <c r="B100" s="542"/>
      <c r="C100" s="541"/>
      <c r="D100" s="541"/>
      <c r="E100" s="541"/>
      <c r="F100" s="541"/>
      <c r="G100" s="541"/>
      <c r="H100" s="541"/>
      <c r="I100" s="541"/>
      <c r="J100" s="541"/>
      <c r="K100" s="541"/>
      <c r="L100" s="541"/>
      <c r="M100" s="541"/>
      <c r="N100" s="541"/>
      <c r="O100" s="541"/>
      <c r="P100" s="541"/>
      <c r="Q100" s="541"/>
      <c r="R100" s="541"/>
      <c r="S100" s="541"/>
      <c r="T100" s="541"/>
      <c r="U100" s="541"/>
      <c r="V100" s="541"/>
      <c r="W100" s="541"/>
      <c r="X100" s="541"/>
      <c r="Y100" s="541"/>
      <c r="Z100" s="541"/>
      <c r="AA100" s="541"/>
      <c r="AB100" s="543"/>
      <c r="AC100" s="546"/>
      <c r="AD100" s="539"/>
      <c r="AE100" s="539"/>
      <c r="AF100" s="539"/>
      <c r="AG100" s="153"/>
      <c r="AH100" s="153"/>
      <c r="AI100" s="556"/>
    </row>
    <row r="101" spans="2:35" ht="15" customHeight="1" thickBot="1" x14ac:dyDescent="0.3">
      <c r="B101" s="550"/>
      <c r="C101" s="551"/>
      <c r="D101" s="551"/>
      <c r="E101" s="551"/>
      <c r="F101" s="551"/>
      <c r="G101" s="551"/>
      <c r="H101" s="551"/>
      <c r="I101" s="551"/>
      <c r="J101" s="551"/>
      <c r="K101" s="551"/>
      <c r="L101" s="551"/>
      <c r="M101" s="551"/>
      <c r="N101" s="551"/>
      <c r="O101" s="551"/>
      <c r="P101" s="551"/>
      <c r="Q101" s="551"/>
      <c r="R101" s="551"/>
      <c r="S101" s="551"/>
      <c r="T101" s="551"/>
      <c r="U101" s="551"/>
      <c r="V101" s="551"/>
      <c r="W101" s="551"/>
      <c r="X101" s="551"/>
      <c r="Y101" s="551"/>
      <c r="Z101" s="551"/>
      <c r="AA101" s="551"/>
      <c r="AB101" s="552"/>
      <c r="AC101" s="548"/>
      <c r="AD101" s="549"/>
      <c r="AE101" s="549"/>
      <c r="AF101" s="549"/>
      <c r="AG101" s="579"/>
      <c r="AH101" s="579"/>
      <c r="AI101" s="580"/>
    </row>
    <row r="102" spans="2:35" ht="15" customHeight="1" thickTop="1" thickBot="1" x14ac:dyDescent="0.3">
      <c r="B102" s="507" t="s">
        <v>119</v>
      </c>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9"/>
      <c r="AC102" s="505">
        <f>SUM(AC96:AF101)</f>
        <v>0</v>
      </c>
      <c r="AD102" s="506"/>
      <c r="AE102" s="506"/>
      <c r="AF102" s="506"/>
      <c r="AG102" s="592" t="str">
        <f>IF(AC102=0,"N/A",IF(OR(AND(AC96&gt;0,AG96&lt;&gt;"YES"),AND(AC97&gt;0,AG97&lt;&gt;"YES"),AND(AC98&gt;0,AG98&lt;&gt;"YES"),AND(AC99&gt;0,AG99&lt;&gt;"YES"),AND(AC100&gt;0,AG100&lt;&gt;"YES"),AND(AC101&gt;0,AG101&lt;&gt;"YES")),"NO","YES"))</f>
        <v>N/A</v>
      </c>
      <c r="AH102" s="592"/>
      <c r="AI102" s="593"/>
    </row>
    <row r="103" spans="2:35" ht="15" customHeight="1" thickBot="1" x14ac:dyDescent="0.3"/>
    <row r="104" spans="2:35" ht="15" customHeight="1" thickBot="1" x14ac:dyDescent="0.3">
      <c r="B104" s="172" t="s">
        <v>818</v>
      </c>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row>
    <row r="105" spans="2:35" ht="15" customHeight="1" thickBot="1" x14ac:dyDescent="0.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2:35" ht="15" customHeight="1" x14ac:dyDescent="0.25">
      <c r="B106" s="310"/>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2"/>
      <c r="AB106" s="280" t="s">
        <v>643</v>
      </c>
      <c r="AC106" s="276"/>
      <c r="AD106" s="276"/>
      <c r="AE106" s="318"/>
      <c r="AF106" s="320" t="s">
        <v>638</v>
      </c>
      <c r="AG106" s="276"/>
      <c r="AH106" s="276"/>
      <c r="AI106" s="277"/>
    </row>
    <row r="107" spans="2:35" ht="15" customHeight="1" thickBot="1" x14ac:dyDescent="0.3">
      <c r="B107" s="313"/>
      <c r="C107" s="314"/>
      <c r="D107" s="314"/>
      <c r="E107" s="314"/>
      <c r="F107" s="314"/>
      <c r="G107" s="314"/>
      <c r="H107" s="314"/>
      <c r="I107" s="314"/>
      <c r="J107" s="314"/>
      <c r="K107" s="314"/>
      <c r="L107" s="314"/>
      <c r="M107" s="314"/>
      <c r="N107" s="314"/>
      <c r="O107" s="314"/>
      <c r="P107" s="314"/>
      <c r="Q107" s="314"/>
      <c r="R107" s="314"/>
      <c r="S107" s="314"/>
      <c r="T107" s="314"/>
      <c r="U107" s="314"/>
      <c r="V107" s="314"/>
      <c r="W107" s="314"/>
      <c r="X107" s="314"/>
      <c r="Y107" s="314"/>
      <c r="Z107" s="314"/>
      <c r="AA107" s="315"/>
      <c r="AB107" s="316"/>
      <c r="AC107" s="317"/>
      <c r="AD107" s="317"/>
      <c r="AE107" s="319"/>
      <c r="AF107" s="321"/>
      <c r="AG107" s="317"/>
      <c r="AH107" s="317"/>
      <c r="AI107" s="322"/>
    </row>
    <row r="108" spans="2:35" ht="15" customHeight="1" thickBot="1" x14ac:dyDescent="0.3">
      <c r="B108" s="510" t="s">
        <v>644</v>
      </c>
      <c r="C108" s="511"/>
      <c r="D108" s="511"/>
      <c r="E108" s="511"/>
      <c r="F108" s="511"/>
      <c r="G108" s="511"/>
      <c r="H108" s="511"/>
      <c r="I108" s="511"/>
      <c r="J108" s="511"/>
      <c r="K108" s="511"/>
      <c r="L108" s="511"/>
      <c r="M108" s="511"/>
      <c r="N108" s="511"/>
      <c r="O108" s="511"/>
      <c r="P108" s="511"/>
      <c r="Q108" s="511"/>
      <c r="R108" s="511"/>
      <c r="S108" s="511"/>
      <c r="T108" s="511"/>
      <c r="U108" s="511"/>
      <c r="V108" s="511"/>
      <c r="W108" s="511"/>
      <c r="X108" s="511"/>
      <c r="Y108" s="511"/>
      <c r="Z108" s="511"/>
      <c r="AA108" s="512"/>
      <c r="AB108" s="513">
        <v>50000</v>
      </c>
      <c r="AC108" s="514"/>
      <c r="AD108" s="514"/>
      <c r="AE108" s="515"/>
      <c r="AF108" s="516"/>
      <c r="AG108" s="517"/>
      <c r="AH108" s="517"/>
      <c r="AI108" s="518"/>
    </row>
    <row r="109" spans="2:35" ht="15" customHeight="1"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2:35" ht="15" customHeight="1" x14ac:dyDescent="0.25">
      <c r="B110" s="403" t="s">
        <v>1436</v>
      </c>
      <c r="C110" s="403"/>
      <c r="D110" s="403"/>
      <c r="E110" s="403"/>
      <c r="F110" s="403"/>
      <c r="G110" s="403"/>
      <c r="H110" s="403"/>
      <c r="I110" s="403"/>
      <c r="J110" s="403"/>
      <c r="K110" s="403"/>
      <c r="L110" s="403"/>
      <c r="M110" s="403"/>
      <c r="N110" s="403"/>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row>
    <row r="111" spans="2:35" ht="15" customHeight="1" x14ac:dyDescent="0.25">
      <c r="B111" s="403"/>
      <c r="C111" s="403"/>
      <c r="D111" s="403"/>
      <c r="E111" s="403"/>
      <c r="F111" s="403"/>
      <c r="G111" s="403"/>
      <c r="H111" s="403"/>
      <c r="I111" s="403"/>
      <c r="J111" s="403"/>
      <c r="K111" s="403"/>
      <c r="L111" s="403"/>
      <c r="M111" s="403"/>
      <c r="N111" s="403"/>
      <c r="O111" s="403"/>
      <c r="P111" s="403"/>
      <c r="Q111" s="403"/>
      <c r="R111" s="403"/>
      <c r="S111" s="403"/>
      <c r="T111" s="403"/>
      <c r="U111" s="403"/>
      <c r="V111" s="403"/>
      <c r="W111" s="403"/>
      <c r="X111" s="403"/>
      <c r="Y111" s="403"/>
      <c r="Z111" s="403"/>
      <c r="AA111" s="403"/>
      <c r="AB111" s="403"/>
      <c r="AC111" s="403"/>
      <c r="AD111" s="403"/>
      <c r="AE111" s="403"/>
      <c r="AF111" s="403"/>
      <c r="AG111" s="403"/>
      <c r="AH111" s="403"/>
      <c r="AI111" s="403"/>
    </row>
    <row r="112" spans="2:35" ht="15" customHeight="1" thickBot="1" x14ac:dyDescent="0.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row>
    <row r="113" spans="2:35" ht="15" customHeight="1" thickBot="1" x14ac:dyDescent="0.3">
      <c r="B113" s="172" t="s">
        <v>893</v>
      </c>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row>
    <row r="114" spans="2:35" ht="15" customHeight="1" x14ac:dyDescent="0.25"/>
    <row r="115" spans="2:35" ht="15" customHeight="1" x14ac:dyDescent="0.25">
      <c r="B115" s="210" t="s">
        <v>1294</v>
      </c>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c r="AI115" s="210"/>
    </row>
    <row r="116" spans="2:35" ht="15" customHeight="1" x14ac:dyDescent="0.25">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c r="AI116" s="210"/>
    </row>
    <row r="117" spans="2:35" ht="15" customHeight="1" thickBot="1" x14ac:dyDescent="0.3"/>
    <row r="118" spans="2:35" ht="15" customHeight="1" x14ac:dyDescent="0.25">
      <c r="B118" s="429" t="s">
        <v>124</v>
      </c>
      <c r="C118" s="430"/>
      <c r="D118" s="430"/>
      <c r="E118" s="430"/>
      <c r="F118" s="430"/>
      <c r="G118" s="430"/>
      <c r="H118" s="430"/>
      <c r="I118" s="430"/>
      <c r="J118" s="430"/>
      <c r="K118" s="430"/>
      <c r="L118" s="430"/>
      <c r="M118" s="430"/>
      <c r="N118" s="430"/>
      <c r="O118" s="430"/>
      <c r="P118" s="430"/>
      <c r="Q118" s="430"/>
      <c r="R118" s="430"/>
      <c r="S118" s="430"/>
      <c r="T118" s="430"/>
      <c r="U118" s="430"/>
      <c r="V118" s="431"/>
      <c r="W118" s="547" t="s">
        <v>120</v>
      </c>
      <c r="X118" s="430"/>
      <c r="Y118" s="430"/>
      <c r="Z118" s="430"/>
      <c r="AA118" s="430" t="s">
        <v>116</v>
      </c>
      <c r="AB118" s="430"/>
      <c r="AC118" s="430"/>
      <c r="AD118" s="430" t="s">
        <v>115</v>
      </c>
      <c r="AE118" s="430"/>
      <c r="AF118" s="430"/>
      <c r="AG118" s="430" t="s">
        <v>503</v>
      </c>
      <c r="AH118" s="430"/>
      <c r="AI118" s="431"/>
    </row>
    <row r="119" spans="2:35" ht="15" customHeight="1" thickBot="1" x14ac:dyDescent="0.3">
      <c r="B119" s="432"/>
      <c r="C119" s="391"/>
      <c r="D119" s="391"/>
      <c r="E119" s="391"/>
      <c r="F119" s="391"/>
      <c r="G119" s="391"/>
      <c r="H119" s="391"/>
      <c r="I119" s="391"/>
      <c r="J119" s="391"/>
      <c r="K119" s="391"/>
      <c r="L119" s="391"/>
      <c r="M119" s="391"/>
      <c r="N119" s="391"/>
      <c r="O119" s="391"/>
      <c r="P119" s="391"/>
      <c r="Q119" s="391"/>
      <c r="R119" s="391"/>
      <c r="S119" s="391"/>
      <c r="T119" s="391"/>
      <c r="U119" s="391"/>
      <c r="V119" s="433"/>
      <c r="W119" s="422"/>
      <c r="X119" s="391"/>
      <c r="Y119" s="391"/>
      <c r="Z119" s="391"/>
      <c r="AA119" s="391"/>
      <c r="AB119" s="391"/>
      <c r="AC119" s="391"/>
      <c r="AD119" s="391"/>
      <c r="AE119" s="391"/>
      <c r="AF119" s="391"/>
      <c r="AG119" s="391"/>
      <c r="AH119" s="391"/>
      <c r="AI119" s="433"/>
    </row>
    <row r="120" spans="2:35" ht="15" customHeight="1" x14ac:dyDescent="0.25">
      <c r="B120" s="530"/>
      <c r="C120" s="531"/>
      <c r="D120" s="531"/>
      <c r="E120" s="531"/>
      <c r="F120" s="531"/>
      <c r="G120" s="531"/>
      <c r="H120" s="531"/>
      <c r="I120" s="531"/>
      <c r="J120" s="531"/>
      <c r="K120" s="531"/>
      <c r="L120" s="531"/>
      <c r="M120" s="531"/>
      <c r="N120" s="531"/>
      <c r="O120" s="531"/>
      <c r="P120" s="531"/>
      <c r="Q120" s="531"/>
      <c r="R120" s="531"/>
      <c r="S120" s="531"/>
      <c r="T120" s="531"/>
      <c r="U120" s="531"/>
      <c r="V120" s="532"/>
      <c r="W120" s="533"/>
      <c r="X120" s="534"/>
      <c r="Y120" s="534"/>
      <c r="Z120" s="534"/>
      <c r="AA120" s="535"/>
      <c r="AB120" s="535"/>
      <c r="AC120" s="535"/>
      <c r="AD120" s="531"/>
      <c r="AE120" s="531"/>
      <c r="AF120" s="531"/>
      <c r="AG120" s="619"/>
      <c r="AH120" s="619"/>
      <c r="AI120" s="620"/>
    </row>
    <row r="121" spans="2:35" ht="15" customHeight="1" x14ac:dyDescent="0.25">
      <c r="B121" s="542"/>
      <c r="C121" s="541"/>
      <c r="D121" s="541"/>
      <c r="E121" s="541"/>
      <c r="F121" s="541"/>
      <c r="G121" s="541"/>
      <c r="H121" s="541"/>
      <c r="I121" s="541"/>
      <c r="J121" s="541"/>
      <c r="K121" s="541"/>
      <c r="L121" s="541"/>
      <c r="M121" s="541"/>
      <c r="N121" s="541"/>
      <c r="O121" s="541"/>
      <c r="P121" s="541"/>
      <c r="Q121" s="541"/>
      <c r="R121" s="541"/>
      <c r="S121" s="541"/>
      <c r="T121" s="541"/>
      <c r="U121" s="541"/>
      <c r="V121" s="543"/>
      <c r="W121" s="538"/>
      <c r="X121" s="539"/>
      <c r="Y121" s="539"/>
      <c r="Z121" s="539"/>
      <c r="AA121" s="540"/>
      <c r="AB121" s="540"/>
      <c r="AC121" s="540"/>
      <c r="AD121" s="541"/>
      <c r="AE121" s="541"/>
      <c r="AF121" s="541"/>
      <c r="AG121" s="153"/>
      <c r="AH121" s="153"/>
      <c r="AI121" s="556"/>
    </row>
    <row r="122" spans="2:35" ht="15" customHeight="1" x14ac:dyDescent="0.25">
      <c r="B122" s="542"/>
      <c r="C122" s="541"/>
      <c r="D122" s="541"/>
      <c r="E122" s="541"/>
      <c r="F122" s="541"/>
      <c r="G122" s="541"/>
      <c r="H122" s="541"/>
      <c r="I122" s="541"/>
      <c r="J122" s="541"/>
      <c r="K122" s="541"/>
      <c r="L122" s="541"/>
      <c r="M122" s="541"/>
      <c r="N122" s="541"/>
      <c r="O122" s="541"/>
      <c r="P122" s="541"/>
      <c r="Q122" s="541"/>
      <c r="R122" s="541"/>
      <c r="S122" s="541"/>
      <c r="T122" s="541"/>
      <c r="U122" s="541"/>
      <c r="V122" s="543"/>
      <c r="W122" s="538"/>
      <c r="X122" s="539"/>
      <c r="Y122" s="539"/>
      <c r="Z122" s="539"/>
      <c r="AA122" s="540"/>
      <c r="AB122" s="540"/>
      <c r="AC122" s="540"/>
      <c r="AD122" s="541"/>
      <c r="AE122" s="541"/>
      <c r="AF122" s="541"/>
      <c r="AG122" s="153"/>
      <c r="AH122" s="153"/>
      <c r="AI122" s="556"/>
    </row>
    <row r="123" spans="2:35" ht="15" customHeight="1" x14ac:dyDescent="0.25">
      <c r="B123" s="542"/>
      <c r="C123" s="541"/>
      <c r="D123" s="541"/>
      <c r="E123" s="541"/>
      <c r="F123" s="541"/>
      <c r="G123" s="541"/>
      <c r="H123" s="541"/>
      <c r="I123" s="541"/>
      <c r="J123" s="541"/>
      <c r="K123" s="541"/>
      <c r="L123" s="541"/>
      <c r="M123" s="541"/>
      <c r="N123" s="541"/>
      <c r="O123" s="541"/>
      <c r="P123" s="541"/>
      <c r="Q123" s="541"/>
      <c r="R123" s="541"/>
      <c r="S123" s="541"/>
      <c r="T123" s="541"/>
      <c r="U123" s="541"/>
      <c r="V123" s="543"/>
      <c r="W123" s="538"/>
      <c r="X123" s="539"/>
      <c r="Y123" s="539"/>
      <c r="Z123" s="539"/>
      <c r="AA123" s="540"/>
      <c r="AB123" s="540"/>
      <c r="AC123" s="540"/>
      <c r="AD123" s="541"/>
      <c r="AE123" s="541"/>
      <c r="AF123" s="541"/>
      <c r="AG123" s="153"/>
      <c r="AH123" s="153"/>
      <c r="AI123" s="556"/>
    </row>
    <row r="124" spans="2:35" ht="15" customHeight="1" x14ac:dyDescent="0.25">
      <c r="B124" s="542"/>
      <c r="C124" s="541"/>
      <c r="D124" s="541"/>
      <c r="E124" s="541"/>
      <c r="F124" s="541"/>
      <c r="G124" s="541"/>
      <c r="H124" s="541"/>
      <c r="I124" s="541"/>
      <c r="J124" s="541"/>
      <c r="K124" s="541"/>
      <c r="L124" s="541"/>
      <c r="M124" s="541"/>
      <c r="N124" s="541"/>
      <c r="O124" s="541"/>
      <c r="P124" s="541"/>
      <c r="Q124" s="541"/>
      <c r="R124" s="541"/>
      <c r="S124" s="541"/>
      <c r="T124" s="541"/>
      <c r="U124" s="541"/>
      <c r="V124" s="543"/>
      <c r="W124" s="538"/>
      <c r="X124" s="539"/>
      <c r="Y124" s="539"/>
      <c r="Z124" s="539"/>
      <c r="AA124" s="540"/>
      <c r="AB124" s="540"/>
      <c r="AC124" s="540"/>
      <c r="AD124" s="541"/>
      <c r="AE124" s="541"/>
      <c r="AF124" s="541"/>
      <c r="AG124" s="153"/>
      <c r="AH124" s="153"/>
      <c r="AI124" s="556"/>
    </row>
    <row r="125" spans="2:35" ht="15" customHeight="1" thickBot="1" x14ac:dyDescent="0.3">
      <c r="B125" s="550"/>
      <c r="C125" s="551"/>
      <c r="D125" s="551"/>
      <c r="E125" s="551"/>
      <c r="F125" s="551"/>
      <c r="G125" s="551"/>
      <c r="H125" s="551"/>
      <c r="I125" s="551"/>
      <c r="J125" s="551"/>
      <c r="K125" s="551"/>
      <c r="L125" s="551"/>
      <c r="M125" s="551"/>
      <c r="N125" s="551"/>
      <c r="O125" s="551"/>
      <c r="P125" s="551"/>
      <c r="Q125" s="551"/>
      <c r="R125" s="551"/>
      <c r="S125" s="551"/>
      <c r="T125" s="551"/>
      <c r="U125" s="551"/>
      <c r="V125" s="552"/>
      <c r="W125" s="597"/>
      <c r="X125" s="549"/>
      <c r="Y125" s="549"/>
      <c r="Z125" s="549"/>
      <c r="AA125" s="617"/>
      <c r="AB125" s="617"/>
      <c r="AC125" s="617"/>
      <c r="AD125" s="551"/>
      <c r="AE125" s="551"/>
      <c r="AF125" s="551"/>
      <c r="AG125" s="579"/>
      <c r="AH125" s="579"/>
      <c r="AI125" s="580"/>
    </row>
    <row r="126" spans="2:35" ht="15" customHeight="1" thickTop="1" thickBot="1" x14ac:dyDescent="0.3">
      <c r="B126" s="507" t="s">
        <v>119</v>
      </c>
      <c r="C126" s="508"/>
      <c r="D126" s="508"/>
      <c r="E126" s="508"/>
      <c r="F126" s="508"/>
      <c r="G126" s="508"/>
      <c r="H126" s="508"/>
      <c r="I126" s="508"/>
      <c r="J126" s="508"/>
      <c r="K126" s="508"/>
      <c r="L126" s="508"/>
      <c r="M126" s="508"/>
      <c r="N126" s="508"/>
      <c r="O126" s="508"/>
      <c r="P126" s="508"/>
      <c r="Q126" s="508"/>
      <c r="R126" s="508"/>
      <c r="S126" s="508"/>
      <c r="T126" s="508"/>
      <c r="U126" s="508"/>
      <c r="V126" s="509"/>
      <c r="W126" s="590">
        <f>SUM(W120:Z125)</f>
        <v>0</v>
      </c>
      <c r="X126" s="506"/>
      <c r="Y126" s="506"/>
      <c r="Z126" s="506"/>
      <c r="AA126" s="618"/>
      <c r="AB126" s="618"/>
      <c r="AC126" s="618"/>
      <c r="AD126" s="618"/>
      <c r="AE126" s="618"/>
      <c r="AF126" s="618"/>
      <c r="AG126" s="592" t="str">
        <f>IF(W126=0,"N/A",IF(OR(AND(W120&gt;0,AG120&lt;&gt;"YES"),AND(W121&gt;0,AG121&lt;&gt;"YES"),AND(W122&gt;0,AG122&lt;&gt;"YES"),AND(W123&gt;0,AG123&lt;&gt;"YES"),AND(W124&gt;0,AG124&lt;&gt;"YES"),AND(W125&gt;0,AG125&lt;&gt;"YES")),"NO","YES"))</f>
        <v>N/A</v>
      </c>
      <c r="AH126" s="592"/>
      <c r="AI126" s="593"/>
    </row>
    <row r="127" spans="2:35" ht="15" customHeight="1" thickBot="1" x14ac:dyDescent="0.3"/>
    <row r="128" spans="2:35" ht="15" customHeight="1" thickBot="1" x14ac:dyDescent="0.3">
      <c r="B128" s="172" t="s">
        <v>891</v>
      </c>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row>
    <row r="129" spans="2:35" ht="15" customHeight="1" thickBot="1" x14ac:dyDescent="0.3"/>
    <row r="130" spans="2:35" ht="15" customHeight="1" thickBot="1" x14ac:dyDescent="0.3">
      <c r="B130" s="490" t="s">
        <v>669</v>
      </c>
      <c r="C130" s="491"/>
      <c r="D130" s="491"/>
      <c r="E130" s="491"/>
      <c r="F130" s="491"/>
      <c r="G130" s="491"/>
      <c r="H130" s="491"/>
      <c r="I130" s="491"/>
      <c r="J130" s="491"/>
      <c r="K130" s="491"/>
      <c r="L130" s="491"/>
      <c r="M130" s="491"/>
      <c r="N130" s="491"/>
      <c r="O130" s="491"/>
      <c r="P130" s="491"/>
      <c r="Q130" s="491"/>
      <c r="R130" s="491"/>
      <c r="S130" s="491"/>
      <c r="T130" s="491"/>
      <c r="U130" s="491"/>
      <c r="V130" s="491"/>
      <c r="W130" s="491"/>
      <c r="X130" s="491"/>
      <c r="Y130" s="491"/>
      <c r="Z130" s="491"/>
      <c r="AA130" s="491"/>
      <c r="AB130" s="491"/>
      <c r="AC130" s="491"/>
      <c r="AD130" s="491"/>
      <c r="AE130" s="490" t="s">
        <v>668</v>
      </c>
      <c r="AF130" s="491"/>
      <c r="AG130" s="491"/>
      <c r="AH130" s="491"/>
      <c r="AI130" s="492"/>
    </row>
    <row r="131" spans="2:35" ht="15" customHeight="1" x14ac:dyDescent="0.25">
      <c r="B131" s="525" t="s">
        <v>889</v>
      </c>
      <c r="C131" s="526"/>
      <c r="D131" s="526"/>
      <c r="E131" s="526"/>
      <c r="F131" s="526"/>
      <c r="G131" s="526"/>
      <c r="H131" s="526"/>
      <c r="I131" s="526"/>
      <c r="J131" s="526"/>
      <c r="K131" s="526"/>
      <c r="L131" s="526"/>
      <c r="M131" s="526"/>
      <c r="N131" s="526"/>
      <c r="O131" s="526"/>
      <c r="P131" s="526"/>
      <c r="Q131" s="526"/>
      <c r="R131" s="526"/>
      <c r="S131" s="526"/>
      <c r="T131" s="526"/>
      <c r="U131" s="526"/>
      <c r="V131" s="526"/>
      <c r="W131" s="526"/>
      <c r="X131" s="526"/>
      <c r="Y131" s="526"/>
      <c r="Z131" s="526"/>
      <c r="AA131" s="526"/>
      <c r="AB131" s="526"/>
      <c r="AC131" s="526"/>
      <c r="AD131" s="526"/>
      <c r="AE131" s="493">
        <f>AE14</f>
        <v>0</v>
      </c>
      <c r="AF131" s="494"/>
      <c r="AG131" s="494"/>
      <c r="AH131" s="494"/>
      <c r="AI131" s="495"/>
    </row>
    <row r="132" spans="2:35" ht="15" customHeight="1" x14ac:dyDescent="0.25">
      <c r="B132" s="188" t="s">
        <v>892</v>
      </c>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496">
        <f>D52</f>
        <v>0</v>
      </c>
      <c r="AF132" s="497"/>
      <c r="AG132" s="497"/>
      <c r="AH132" s="497"/>
      <c r="AI132" s="498"/>
    </row>
    <row r="133" spans="2:35" ht="15" customHeight="1" x14ac:dyDescent="0.25">
      <c r="B133" s="527" t="s">
        <v>126</v>
      </c>
      <c r="C133" s="528"/>
      <c r="D133" s="528"/>
      <c r="E133" s="528"/>
      <c r="F133" s="528"/>
      <c r="G133" s="528"/>
      <c r="H133" s="528"/>
      <c r="I133" s="528"/>
      <c r="J133" s="528"/>
      <c r="K133" s="528"/>
      <c r="L133" s="528"/>
      <c r="M133" s="528"/>
      <c r="N133" s="528"/>
      <c r="O133" s="528"/>
      <c r="P133" s="528"/>
      <c r="Q133" s="528"/>
      <c r="R133" s="528"/>
      <c r="S133" s="528"/>
      <c r="T133" s="528"/>
      <c r="U133" s="528"/>
      <c r="V133" s="528"/>
      <c r="W133" s="528"/>
      <c r="X133" s="528"/>
      <c r="Y133" s="528"/>
      <c r="Z133" s="528"/>
      <c r="AA133" s="528"/>
      <c r="AB133" s="528"/>
      <c r="AC133" s="528"/>
      <c r="AD133" s="529"/>
      <c r="AE133" s="496">
        <f>AC69</f>
        <v>0</v>
      </c>
      <c r="AF133" s="497"/>
      <c r="AG133" s="497"/>
      <c r="AH133" s="497"/>
      <c r="AI133" s="498"/>
    </row>
    <row r="134" spans="2:35" ht="15" customHeight="1" x14ac:dyDescent="0.25">
      <c r="B134" s="188" t="s">
        <v>164</v>
      </c>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496">
        <f>Y87</f>
        <v>0</v>
      </c>
      <c r="AF134" s="497"/>
      <c r="AG134" s="497"/>
      <c r="AH134" s="497"/>
      <c r="AI134" s="498"/>
    </row>
    <row r="135" spans="2:35" ht="15" customHeight="1" thickBot="1" x14ac:dyDescent="0.3">
      <c r="B135" s="536" t="s">
        <v>125</v>
      </c>
      <c r="C135" s="537"/>
      <c r="D135" s="537"/>
      <c r="E135" s="537"/>
      <c r="F135" s="537"/>
      <c r="G135" s="537"/>
      <c r="H135" s="537"/>
      <c r="I135" s="537"/>
      <c r="J135" s="537"/>
      <c r="K135" s="537"/>
      <c r="L135" s="537"/>
      <c r="M135" s="537"/>
      <c r="N135" s="537"/>
      <c r="O135" s="537"/>
      <c r="P135" s="537"/>
      <c r="Q135" s="537"/>
      <c r="R135" s="537"/>
      <c r="S135" s="537"/>
      <c r="T135" s="537"/>
      <c r="U135" s="537"/>
      <c r="V135" s="537"/>
      <c r="W135" s="537"/>
      <c r="X135" s="537"/>
      <c r="Y135" s="537"/>
      <c r="Z135" s="537"/>
      <c r="AA135" s="537"/>
      <c r="AB135" s="537"/>
      <c r="AC135" s="537"/>
      <c r="AD135" s="537"/>
      <c r="AE135" s="499">
        <f>AC102</f>
        <v>0</v>
      </c>
      <c r="AF135" s="500"/>
      <c r="AG135" s="500"/>
      <c r="AH135" s="500"/>
      <c r="AI135" s="501"/>
    </row>
    <row r="136" spans="2:35" ht="15" customHeight="1" thickTop="1" thickBot="1" x14ac:dyDescent="0.3">
      <c r="B136" s="488" t="s">
        <v>119</v>
      </c>
      <c r="C136" s="489"/>
      <c r="D136" s="489"/>
      <c r="E136" s="489"/>
      <c r="F136" s="489"/>
      <c r="G136" s="489"/>
      <c r="H136" s="489"/>
      <c r="I136" s="489"/>
      <c r="J136" s="489"/>
      <c r="K136" s="489"/>
      <c r="L136" s="489"/>
      <c r="M136" s="489"/>
      <c r="N136" s="489"/>
      <c r="O136" s="489"/>
      <c r="P136" s="489"/>
      <c r="Q136" s="489"/>
      <c r="R136" s="489"/>
      <c r="S136" s="489"/>
      <c r="T136" s="489"/>
      <c r="U136" s="489"/>
      <c r="V136" s="489"/>
      <c r="W136" s="489"/>
      <c r="X136" s="489"/>
      <c r="Y136" s="489"/>
      <c r="Z136" s="489"/>
      <c r="AA136" s="489"/>
      <c r="AB136" s="489"/>
      <c r="AC136" s="489"/>
      <c r="AD136" s="489"/>
      <c r="AE136" s="502">
        <f>SUM(AE131:AI135)</f>
        <v>0</v>
      </c>
      <c r="AF136" s="503"/>
      <c r="AG136" s="503"/>
      <c r="AH136" s="503"/>
      <c r="AI136" s="504"/>
    </row>
    <row r="137" spans="2:35" ht="15" customHeight="1" x14ac:dyDescent="0.25"/>
    <row r="138" spans="2:35" ht="15" customHeight="1" x14ac:dyDescent="0.25">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row>
    <row r="139" spans="2:35" ht="15" customHeight="1" x14ac:dyDescent="0.25"/>
    <row r="140" spans="2:35" ht="15" hidden="1" customHeight="1" x14ac:dyDescent="0.25"/>
    <row r="141" spans="2:35" ht="15" hidden="1" customHeight="1" x14ac:dyDescent="0.25"/>
    <row r="142" spans="2:35" ht="15" hidden="1" customHeight="1" x14ac:dyDescent="0.25"/>
    <row r="143" spans="2:35" ht="15" hidden="1" customHeight="1" x14ac:dyDescent="0.25"/>
    <row r="144" spans="2:35"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sheetData>
  <sheetProtection algorithmName="SHA-512" hashValue="sYX/yE6O5nJPaPehjBZ8Fn2xSLBcw/aohMdopV3Yp2mveg0c6dmG7fYpGn2XhiDKYzeghHcV67s7MljLz5oVnw==" saltValue="8EAaEfPlLHs7Y/9Zgeqp6w==" spinCount="100000" sheet="1" objects="1" scenarios="1" selectLockedCells="1"/>
  <mergeCells count="290">
    <mergeCell ref="H49:K49"/>
    <mergeCell ref="AG47:AI47"/>
    <mergeCell ref="P66:X66"/>
    <mergeCell ref="P67:X67"/>
    <mergeCell ref="P68:X68"/>
    <mergeCell ref="P69:X69"/>
    <mergeCell ref="P14:T14"/>
    <mergeCell ref="P11:T13"/>
    <mergeCell ref="B8:AI9"/>
    <mergeCell ref="L45:T45"/>
    <mergeCell ref="L47:T47"/>
    <mergeCell ref="L49:T49"/>
    <mergeCell ref="L51:T51"/>
    <mergeCell ref="L52:T52"/>
    <mergeCell ref="P61:X62"/>
    <mergeCell ref="P63:X63"/>
    <mergeCell ref="P64:X64"/>
    <mergeCell ref="P65:X65"/>
    <mergeCell ref="AG52:AI52"/>
    <mergeCell ref="Y43:AB43"/>
    <mergeCell ref="B63:O63"/>
    <mergeCell ref="Y63:AB63"/>
    <mergeCell ref="AC63:AF63"/>
    <mergeCell ref="AG63:AI63"/>
    <mergeCell ref="D48:AI48"/>
    <mergeCell ref="AG120:AI120"/>
    <mergeCell ref="AG121:AI121"/>
    <mergeCell ref="B22:D22"/>
    <mergeCell ref="E20:H20"/>
    <mergeCell ref="E21:H21"/>
    <mergeCell ref="E22:H22"/>
    <mergeCell ref="Y61:AB62"/>
    <mergeCell ref="AC61:AF62"/>
    <mergeCell ref="AG61:AI62"/>
    <mergeCell ref="AG49:AI49"/>
    <mergeCell ref="B46:C47"/>
    <mergeCell ref="U51:X51"/>
    <mergeCell ref="Y51:AB51"/>
    <mergeCell ref="AC51:AF51"/>
    <mergeCell ref="D47:G47"/>
    <mergeCell ref="B50:C51"/>
    <mergeCell ref="D50:AI50"/>
    <mergeCell ref="D51:G51"/>
    <mergeCell ref="H51:K51"/>
    <mergeCell ref="B52:C52"/>
    <mergeCell ref="B56:AI59"/>
    <mergeCell ref="B61:O62"/>
    <mergeCell ref="AG98:AI98"/>
    <mergeCell ref="U49:X49"/>
    <mergeCell ref="AG99:AI99"/>
    <mergeCell ref="AG100:AI100"/>
    <mergeCell ref="B86:X86"/>
    <mergeCell ref="B118:V119"/>
    <mergeCell ref="B89:AI89"/>
    <mergeCell ref="B99:AB99"/>
    <mergeCell ref="B83:X83"/>
    <mergeCell ref="Y83:AB83"/>
    <mergeCell ref="AC83:AF83"/>
    <mergeCell ref="B113:AI113"/>
    <mergeCell ref="B115:AI116"/>
    <mergeCell ref="AG101:AI101"/>
    <mergeCell ref="AG118:AI119"/>
    <mergeCell ref="AG94:AI95"/>
    <mergeCell ref="AG96:AI96"/>
    <mergeCell ref="AG97:AI97"/>
    <mergeCell ref="AG83:AI83"/>
    <mergeCell ref="AC94:AF95"/>
    <mergeCell ref="AC96:AF96"/>
    <mergeCell ref="AG86:AI86"/>
    <mergeCell ref="AC86:AF86"/>
    <mergeCell ref="B91:AI92"/>
    <mergeCell ref="B98:AB98"/>
    <mergeCell ref="B84:X84"/>
    <mergeCell ref="AG126:AI126"/>
    <mergeCell ref="B122:V122"/>
    <mergeCell ref="W122:Z122"/>
    <mergeCell ref="AA122:AC122"/>
    <mergeCell ref="AD122:AF122"/>
    <mergeCell ref="B123:V123"/>
    <mergeCell ref="W123:Z123"/>
    <mergeCell ref="AA123:AC123"/>
    <mergeCell ref="AD123:AF123"/>
    <mergeCell ref="B125:V125"/>
    <mergeCell ref="W125:Z125"/>
    <mergeCell ref="AA125:AC125"/>
    <mergeCell ref="AD125:AF125"/>
    <mergeCell ref="B126:V126"/>
    <mergeCell ref="W126:Z126"/>
    <mergeCell ref="AA126:AC126"/>
    <mergeCell ref="AD126:AF126"/>
    <mergeCell ref="AA124:AC124"/>
    <mergeCell ref="B124:V124"/>
    <mergeCell ref="AD124:AF124"/>
    <mergeCell ref="AG123:AI123"/>
    <mergeCell ref="AG122:AI122"/>
    <mergeCell ref="AG124:AI124"/>
    <mergeCell ref="AG125:AI125"/>
    <mergeCell ref="B85:X85"/>
    <mergeCell ref="AG64:AI64"/>
    <mergeCell ref="Y68:AB68"/>
    <mergeCell ref="AC68:AF68"/>
    <mergeCell ref="B65:O65"/>
    <mergeCell ref="AG65:AI65"/>
    <mergeCell ref="B67:O67"/>
    <mergeCell ref="Y67:AB67"/>
    <mergeCell ref="AC67:AF67"/>
    <mergeCell ref="B68:O68"/>
    <mergeCell ref="AG80:AI80"/>
    <mergeCell ref="AG81:AI81"/>
    <mergeCell ref="AG66:AI66"/>
    <mergeCell ref="AG67:AI67"/>
    <mergeCell ref="B71:AI71"/>
    <mergeCell ref="AC85:AF85"/>
    <mergeCell ref="AG85:AI85"/>
    <mergeCell ref="B69:O69"/>
    <mergeCell ref="B66:O66"/>
    <mergeCell ref="Y66:AB66"/>
    <mergeCell ref="AC66:AF66"/>
    <mergeCell ref="AG82:AI82"/>
    <mergeCell ref="Y69:AB69"/>
    <mergeCell ref="B138:AI138"/>
    <mergeCell ref="B4:AI4"/>
    <mergeCell ref="Y78:AB79"/>
    <mergeCell ref="AC78:AF79"/>
    <mergeCell ref="AG78:AI79"/>
    <mergeCell ref="B128:AI128"/>
    <mergeCell ref="AC80:AF80"/>
    <mergeCell ref="AC81:AF81"/>
    <mergeCell ref="Y80:AB80"/>
    <mergeCell ref="B73:AI73"/>
    <mergeCell ref="B75:AI76"/>
    <mergeCell ref="Y87:AB87"/>
    <mergeCell ref="B87:X87"/>
    <mergeCell ref="AC87:AF87"/>
    <mergeCell ref="AG87:AI87"/>
    <mergeCell ref="B96:AB96"/>
    <mergeCell ref="B97:AB97"/>
    <mergeCell ref="AG68:AI68"/>
    <mergeCell ref="Y85:AB85"/>
    <mergeCell ref="AG102:AI102"/>
    <mergeCell ref="Y86:AB86"/>
    <mergeCell ref="Y81:AB81"/>
    <mergeCell ref="B34:AI35"/>
    <mergeCell ref="B37:C39"/>
    <mergeCell ref="Y65:AB65"/>
    <mergeCell ref="AC65:AF65"/>
    <mergeCell ref="AG43:AI43"/>
    <mergeCell ref="B44:C45"/>
    <mergeCell ref="D44:AI44"/>
    <mergeCell ref="D45:G45"/>
    <mergeCell ref="B40:C41"/>
    <mergeCell ref="D40:AI40"/>
    <mergeCell ref="D41:G41"/>
    <mergeCell ref="H41:K41"/>
    <mergeCell ref="U41:X41"/>
    <mergeCell ref="Y41:AB41"/>
    <mergeCell ref="H45:K45"/>
    <mergeCell ref="H47:K47"/>
    <mergeCell ref="AG45:AI45"/>
    <mergeCell ref="Y49:AB49"/>
    <mergeCell ref="AG51:AI51"/>
    <mergeCell ref="U52:X52"/>
    <mergeCell ref="Y52:AB52"/>
    <mergeCell ref="AC52:AF52"/>
    <mergeCell ref="D52:G52"/>
    <mergeCell ref="H52:K52"/>
    <mergeCell ref="U47:X47"/>
    <mergeCell ref="Y47:AB47"/>
    <mergeCell ref="B2:AI2"/>
    <mergeCell ref="B26:AI26"/>
    <mergeCell ref="B80:X80"/>
    <mergeCell ref="B81:X81"/>
    <mergeCell ref="B78:X79"/>
    <mergeCell ref="Y84:AB84"/>
    <mergeCell ref="AC84:AF84"/>
    <mergeCell ref="AG84:AI84"/>
    <mergeCell ref="B6:AI6"/>
    <mergeCell ref="B64:O64"/>
    <mergeCell ref="Y64:AB64"/>
    <mergeCell ref="AC64:AF64"/>
    <mergeCell ref="B54:AI54"/>
    <mergeCell ref="B28:AI28"/>
    <mergeCell ref="AC41:AF41"/>
    <mergeCell ref="Y82:AB82"/>
    <mergeCell ref="B82:X82"/>
    <mergeCell ref="AC82:AF82"/>
    <mergeCell ref="Y38:AB39"/>
    <mergeCell ref="AC69:AF69"/>
    <mergeCell ref="AG69:AI69"/>
    <mergeCell ref="U38:X39"/>
    <mergeCell ref="AE11:AI13"/>
    <mergeCell ref="AE14:AI14"/>
    <mergeCell ref="B94:AB95"/>
    <mergeCell ref="AC98:AF98"/>
    <mergeCell ref="AC99:AF99"/>
    <mergeCell ref="AC100:AF100"/>
    <mergeCell ref="W118:Z119"/>
    <mergeCell ref="AA118:AC119"/>
    <mergeCell ref="AD118:AF119"/>
    <mergeCell ref="B106:AA107"/>
    <mergeCell ref="B100:AB100"/>
    <mergeCell ref="AC101:AF101"/>
    <mergeCell ref="AC97:AF97"/>
    <mergeCell ref="B101:AB101"/>
    <mergeCell ref="B131:AD131"/>
    <mergeCell ref="B132:AD132"/>
    <mergeCell ref="B133:AD133"/>
    <mergeCell ref="B120:V120"/>
    <mergeCell ref="W120:Z120"/>
    <mergeCell ref="AA120:AC120"/>
    <mergeCell ref="B134:AD134"/>
    <mergeCell ref="B135:AD135"/>
    <mergeCell ref="AD120:AF120"/>
    <mergeCell ref="W124:Z124"/>
    <mergeCell ref="W121:Z121"/>
    <mergeCell ref="AA121:AC121"/>
    <mergeCell ref="AD121:AF121"/>
    <mergeCell ref="B121:V121"/>
    <mergeCell ref="B11:J13"/>
    <mergeCell ref="B14:J14"/>
    <mergeCell ref="Z14:AD14"/>
    <mergeCell ref="U14:Y14"/>
    <mergeCell ref="K11:O13"/>
    <mergeCell ref="B136:AD136"/>
    <mergeCell ref="AE130:AI130"/>
    <mergeCell ref="AE131:AI131"/>
    <mergeCell ref="AE132:AI132"/>
    <mergeCell ref="AE133:AI133"/>
    <mergeCell ref="AE134:AI134"/>
    <mergeCell ref="AE135:AI135"/>
    <mergeCell ref="AE136:AI136"/>
    <mergeCell ref="AC102:AF102"/>
    <mergeCell ref="B102:AB102"/>
    <mergeCell ref="B108:AA108"/>
    <mergeCell ref="AB108:AE108"/>
    <mergeCell ref="AF108:AI108"/>
    <mergeCell ref="B104:AI104"/>
    <mergeCell ref="AF106:AI107"/>
    <mergeCell ref="AB106:AE107"/>
    <mergeCell ref="Z11:AD13"/>
    <mergeCell ref="I18:L18"/>
    <mergeCell ref="B130:AD130"/>
    <mergeCell ref="E19:H19"/>
    <mergeCell ref="B19:D19"/>
    <mergeCell ref="B20:D20"/>
    <mergeCell ref="B21:D21"/>
    <mergeCell ref="D49:G49"/>
    <mergeCell ref="AF24:AI24"/>
    <mergeCell ref="B24:AE24"/>
    <mergeCell ref="AF30:AI31"/>
    <mergeCell ref="AB30:AE31"/>
    <mergeCell ref="AC49:AF49"/>
    <mergeCell ref="AC43:AF43"/>
    <mergeCell ref="H43:K43"/>
    <mergeCell ref="U43:X43"/>
    <mergeCell ref="D46:AI46"/>
    <mergeCell ref="B48:C49"/>
    <mergeCell ref="AC45:AF45"/>
    <mergeCell ref="B42:C43"/>
    <mergeCell ref="D42:AI42"/>
    <mergeCell ref="U45:X45"/>
    <mergeCell ref="Y45:AB45"/>
    <mergeCell ref="AG41:AI41"/>
    <mergeCell ref="AC38:AF39"/>
    <mergeCell ref="AG38:AI39"/>
    <mergeCell ref="AC47:AF47"/>
    <mergeCell ref="U11:Y13"/>
    <mergeCell ref="D43:G43"/>
    <mergeCell ref="H38:K39"/>
    <mergeCell ref="I22:L22"/>
    <mergeCell ref="L38:T39"/>
    <mergeCell ref="L41:T41"/>
    <mergeCell ref="L43:T43"/>
    <mergeCell ref="B110:AI111"/>
    <mergeCell ref="AF32:AI32"/>
    <mergeCell ref="B32:AA32"/>
    <mergeCell ref="B30:AA31"/>
    <mergeCell ref="AB32:AE32"/>
    <mergeCell ref="D37:AI37"/>
    <mergeCell ref="D38:G39"/>
    <mergeCell ref="K14:O14"/>
    <mergeCell ref="E18:H18"/>
    <mergeCell ref="B16:D17"/>
    <mergeCell ref="B18:D18"/>
    <mergeCell ref="E16:L16"/>
    <mergeCell ref="E17:H17"/>
    <mergeCell ref="I17:L17"/>
    <mergeCell ref="I19:L19"/>
    <mergeCell ref="I20:L20"/>
    <mergeCell ref="I21:L21"/>
  </mergeCells>
  <conditionalFormatting sqref="AG43:AI43 AG45:AI45 AG47:AI47 AG49:AI49 AG51:AI52 AG96:AI102 AG120:AI126 AG63:AI69 AG81:AI87">
    <cfRule type="containsText" dxfId="121" priority="2" operator="containsText" text="YES">
      <formula>NOT(ISERROR(SEARCH("YES",AG43)))</formula>
    </cfRule>
  </conditionalFormatting>
  <conditionalFormatting sqref="AG43:AI43 AG45:AI45 AG47:AI47 AG49:AI49 AG51:AI52 AG96:AI102 AG120:AI126 AG63:AI69 AG81:AI87">
    <cfRule type="containsText" dxfId="120" priority="1" operator="containsText" text="NO">
      <formula>NOT(ISERROR(SEARCH("NO",AG43)))</formula>
    </cfRule>
  </conditionalFormatting>
  <dataValidations count="2">
    <dataValidation type="whole" operator="lessThanOrEqual" allowBlank="1" showInputMessage="1" showErrorMessage="1" sqref="AF108:AI108 AF32:AI32" xr:uid="{00000000-0002-0000-0400-000000000000}">
      <formula1>AB32</formula1>
    </dataValidation>
    <dataValidation type="whole" operator="lessThanOrEqual" allowBlank="1" showInputMessage="1" showErrorMessage="1" sqref="AE14" xr:uid="{00000000-0002-0000-0400-000001000000}">
      <formula1>Z14</formula1>
    </dataValidation>
  </dataValidations>
  <printOptions horizontalCentered="1"/>
  <pageMargins left="0.5" right="0.5" top="0.5" bottom="0.5" header="0.3" footer="0.3"/>
  <pageSetup scale="80" fitToHeight="0" orientation="portrait" r:id="rId1"/>
  <headerFooter>
    <oddFooter>&amp;C&amp;P</oddFooter>
  </headerFooter>
  <rowBreaks count="2" manualBreakCount="2">
    <brk id="53" max="39" man="1"/>
    <brk id="112" max="39" man="1"/>
  </rowBreaks>
  <colBreaks count="1" manualBreakCount="1">
    <brk id="1" max="101"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Validation!$E$2:$E$3</xm:f>
          </x14:formula1>
          <xm:sqref>AG51:AI51 AG80:AI86 AG120:AI125 AG63:AI68 AG43:AI43 AG45:AI45 AG47:AI47 AG49:AI49 AG96:AI101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E127"/>
  <sheetViews>
    <sheetView showGridLines="0" zoomScaleNormal="100" workbookViewId="0">
      <selection activeCell="V35" sqref="V35:Y35"/>
    </sheetView>
  </sheetViews>
  <sheetFormatPr defaultColWidth="0" defaultRowHeight="15" customHeight="1" zeroHeight="1" x14ac:dyDescent="0.25"/>
  <cols>
    <col min="1" max="12" width="3.28515625" style="14" customWidth="1"/>
    <col min="13" max="13" width="5" style="14" customWidth="1"/>
    <col min="14" max="16" width="3.28515625" style="14" customWidth="1"/>
    <col min="17" max="17" width="6.140625" style="14" customWidth="1"/>
    <col min="18" max="20" width="3.28515625" style="14" customWidth="1"/>
    <col min="21" max="21" width="6.85546875" style="14" customWidth="1"/>
    <col min="22" max="24" width="3.28515625" style="14" customWidth="1"/>
    <col min="25" max="25" width="5" style="14" customWidth="1"/>
    <col min="26" max="29" width="3.28515625" style="14" customWidth="1"/>
    <col min="30" max="30" width="4.5703125" style="14" customWidth="1"/>
    <col min="31" max="31" width="4.28515625" style="14" customWidth="1"/>
    <col min="32" max="16384" width="9.140625" style="14" hidden="1"/>
  </cols>
  <sheetData>
    <row r="1" spans="2:30" ht="15" customHeight="1" x14ac:dyDescent="0.25"/>
    <row r="2" spans="2:30" ht="15" customHeight="1" x14ac:dyDescent="0.25">
      <c r="B2" s="180" t="s">
        <v>899</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row>
    <row r="3" spans="2:30" ht="15" customHeight="1" thickBot="1" x14ac:dyDescent="0.3"/>
    <row r="4" spans="2:30" ht="15" customHeight="1" thickBot="1" x14ac:dyDescent="0.3">
      <c r="B4" s="172" t="s">
        <v>675</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row>
    <row r="5" spans="2:30" ht="15" customHeight="1" thickBot="1" x14ac:dyDescent="0.3"/>
    <row r="6" spans="2:30" ht="15" customHeight="1" x14ac:dyDescent="0.25">
      <c r="B6" s="475" t="s">
        <v>129</v>
      </c>
      <c r="C6" s="380"/>
      <c r="D6" s="380"/>
      <c r="E6" s="380"/>
      <c r="F6" s="380"/>
      <c r="G6" s="380"/>
      <c r="H6" s="380"/>
      <c r="I6" s="437"/>
      <c r="J6" s="738" t="s">
        <v>670</v>
      </c>
      <c r="K6" s="626"/>
      <c r="L6" s="626"/>
      <c r="M6" s="626"/>
      <c r="N6" s="626"/>
      <c r="O6" s="626"/>
      <c r="P6" s="626"/>
      <c r="Q6" s="626"/>
      <c r="R6" s="626"/>
      <c r="S6" s="626"/>
      <c r="T6" s="626"/>
      <c r="U6" s="626"/>
      <c r="V6" s="626"/>
      <c r="W6" s="626"/>
      <c r="X6" s="626"/>
      <c r="Y6" s="627"/>
      <c r="Z6" s="475" t="s">
        <v>936</v>
      </c>
      <c r="AA6" s="380"/>
      <c r="AB6" s="380"/>
      <c r="AC6" s="380"/>
      <c r="AD6" s="437"/>
    </row>
    <row r="7" spans="2:30" ht="15" customHeight="1" x14ac:dyDescent="0.25">
      <c r="B7" s="476"/>
      <c r="C7" s="383"/>
      <c r="D7" s="383"/>
      <c r="E7" s="383"/>
      <c r="F7" s="383"/>
      <c r="G7" s="383"/>
      <c r="H7" s="383"/>
      <c r="I7" s="477"/>
      <c r="J7" s="476" t="s">
        <v>122</v>
      </c>
      <c r="K7" s="383"/>
      <c r="L7" s="383"/>
      <c r="M7" s="384"/>
      <c r="N7" s="382" t="s">
        <v>639</v>
      </c>
      <c r="O7" s="383"/>
      <c r="P7" s="383"/>
      <c r="Q7" s="384"/>
      <c r="R7" s="382" t="s">
        <v>126</v>
      </c>
      <c r="S7" s="383"/>
      <c r="T7" s="383"/>
      <c r="U7" s="384"/>
      <c r="V7" s="382" t="s">
        <v>671</v>
      </c>
      <c r="W7" s="383"/>
      <c r="X7" s="383"/>
      <c r="Y7" s="477"/>
      <c r="Z7" s="476"/>
      <c r="AA7" s="383"/>
      <c r="AB7" s="383"/>
      <c r="AC7" s="383"/>
      <c r="AD7" s="477"/>
    </row>
    <row r="8" spans="2:30" ht="15" customHeight="1" x14ac:dyDescent="0.25">
      <c r="B8" s="476"/>
      <c r="C8" s="383"/>
      <c r="D8" s="383"/>
      <c r="E8" s="383"/>
      <c r="F8" s="383"/>
      <c r="G8" s="383"/>
      <c r="H8" s="383"/>
      <c r="I8" s="477"/>
      <c r="J8" s="476"/>
      <c r="K8" s="383"/>
      <c r="L8" s="383"/>
      <c r="M8" s="384"/>
      <c r="N8" s="382"/>
      <c r="O8" s="383"/>
      <c r="P8" s="383"/>
      <c r="Q8" s="384"/>
      <c r="R8" s="382"/>
      <c r="S8" s="383"/>
      <c r="T8" s="383"/>
      <c r="U8" s="384"/>
      <c r="V8" s="382"/>
      <c r="W8" s="383"/>
      <c r="X8" s="383"/>
      <c r="Y8" s="477"/>
      <c r="Z8" s="476"/>
      <c r="AA8" s="383"/>
      <c r="AB8" s="383"/>
      <c r="AC8" s="383"/>
      <c r="AD8" s="477"/>
    </row>
    <row r="9" spans="2:30" ht="15" customHeight="1" thickBot="1" x14ac:dyDescent="0.3">
      <c r="B9" s="478"/>
      <c r="C9" s="386"/>
      <c r="D9" s="386"/>
      <c r="E9" s="386"/>
      <c r="F9" s="386"/>
      <c r="G9" s="386"/>
      <c r="H9" s="386"/>
      <c r="I9" s="479"/>
      <c r="J9" s="478"/>
      <c r="K9" s="386"/>
      <c r="L9" s="386"/>
      <c r="M9" s="387"/>
      <c r="N9" s="385"/>
      <c r="O9" s="386"/>
      <c r="P9" s="386"/>
      <c r="Q9" s="387"/>
      <c r="R9" s="385"/>
      <c r="S9" s="386"/>
      <c r="T9" s="386"/>
      <c r="U9" s="387"/>
      <c r="V9" s="385"/>
      <c r="W9" s="386"/>
      <c r="X9" s="386"/>
      <c r="Y9" s="479"/>
      <c r="Z9" s="478"/>
      <c r="AA9" s="386"/>
      <c r="AB9" s="386"/>
      <c r="AC9" s="386"/>
      <c r="AD9" s="479"/>
    </row>
    <row r="10" spans="2:30" ht="15" customHeight="1" x14ac:dyDescent="0.25">
      <c r="B10" s="236" t="s">
        <v>150</v>
      </c>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8"/>
    </row>
    <row r="11" spans="2:30" ht="15" customHeight="1" x14ac:dyDescent="0.25">
      <c r="B11" s="527" t="s">
        <v>130</v>
      </c>
      <c r="C11" s="528"/>
      <c r="D11" s="528"/>
      <c r="E11" s="528"/>
      <c r="F11" s="528"/>
      <c r="G11" s="528"/>
      <c r="H11" s="528"/>
      <c r="I11" s="529"/>
      <c r="J11" s="538"/>
      <c r="K11" s="539"/>
      <c r="L11" s="539"/>
      <c r="M11" s="539"/>
      <c r="N11" s="538"/>
      <c r="O11" s="539"/>
      <c r="P11" s="539"/>
      <c r="Q11" s="539"/>
      <c r="R11" s="539"/>
      <c r="S11" s="539"/>
      <c r="T11" s="539"/>
      <c r="U11" s="539"/>
      <c r="V11" s="539"/>
      <c r="W11" s="539"/>
      <c r="X11" s="539"/>
      <c r="Y11" s="679"/>
      <c r="Z11" s="496">
        <f t="shared" ref="Z11:Z16" si="0">SUM(J11:Y11)</f>
        <v>0</v>
      </c>
      <c r="AA11" s="497"/>
      <c r="AB11" s="497"/>
      <c r="AC11" s="497"/>
      <c r="AD11" s="498"/>
    </row>
    <row r="12" spans="2:30" ht="15" customHeight="1" x14ac:dyDescent="0.25">
      <c r="B12" s="188" t="s">
        <v>69</v>
      </c>
      <c r="C12" s="189"/>
      <c r="D12" s="189"/>
      <c r="E12" s="189"/>
      <c r="F12" s="189"/>
      <c r="G12" s="189"/>
      <c r="H12" s="189"/>
      <c r="I12" s="678"/>
      <c r="J12" s="538"/>
      <c r="K12" s="539"/>
      <c r="L12" s="539"/>
      <c r="M12" s="539"/>
      <c r="N12" s="538"/>
      <c r="O12" s="539"/>
      <c r="P12" s="539"/>
      <c r="Q12" s="539"/>
      <c r="R12" s="539"/>
      <c r="S12" s="539"/>
      <c r="T12" s="539"/>
      <c r="U12" s="539"/>
      <c r="V12" s="539"/>
      <c r="W12" s="539"/>
      <c r="X12" s="539"/>
      <c r="Y12" s="679"/>
      <c r="Z12" s="496">
        <f t="shared" si="0"/>
        <v>0</v>
      </c>
      <c r="AA12" s="497"/>
      <c r="AB12" s="497"/>
      <c r="AC12" s="497"/>
      <c r="AD12" s="498"/>
    </row>
    <row r="13" spans="2:30" ht="15" customHeight="1" x14ac:dyDescent="0.25">
      <c r="B13" s="527" t="s">
        <v>131</v>
      </c>
      <c r="C13" s="528"/>
      <c r="D13" s="528"/>
      <c r="E13" s="528"/>
      <c r="F13" s="528"/>
      <c r="G13" s="528"/>
      <c r="H13" s="528"/>
      <c r="I13" s="529"/>
      <c r="J13" s="538"/>
      <c r="K13" s="539"/>
      <c r="L13" s="539"/>
      <c r="M13" s="539"/>
      <c r="N13" s="538"/>
      <c r="O13" s="539"/>
      <c r="P13" s="539"/>
      <c r="Q13" s="539"/>
      <c r="R13" s="539"/>
      <c r="S13" s="539"/>
      <c r="T13" s="539"/>
      <c r="U13" s="539"/>
      <c r="V13" s="539"/>
      <c r="W13" s="539"/>
      <c r="X13" s="539"/>
      <c r="Y13" s="679"/>
      <c r="Z13" s="496">
        <f t="shared" si="0"/>
        <v>0</v>
      </c>
      <c r="AA13" s="497"/>
      <c r="AB13" s="497"/>
      <c r="AC13" s="497"/>
      <c r="AD13" s="498"/>
    </row>
    <row r="14" spans="2:30" ht="15" customHeight="1" x14ac:dyDescent="0.25">
      <c r="B14" s="188" t="s">
        <v>835</v>
      </c>
      <c r="C14" s="189"/>
      <c r="D14" s="189"/>
      <c r="E14" s="189"/>
      <c r="F14" s="189"/>
      <c r="G14" s="189"/>
      <c r="H14" s="189"/>
      <c r="I14" s="678"/>
      <c r="J14" s="538"/>
      <c r="K14" s="539"/>
      <c r="L14" s="539"/>
      <c r="M14" s="539"/>
      <c r="N14" s="538"/>
      <c r="O14" s="539"/>
      <c r="P14" s="539"/>
      <c r="Q14" s="539"/>
      <c r="R14" s="539"/>
      <c r="S14" s="539"/>
      <c r="T14" s="539"/>
      <c r="U14" s="539"/>
      <c r="V14" s="539"/>
      <c r="W14" s="539"/>
      <c r="X14" s="539"/>
      <c r="Y14" s="679"/>
      <c r="Z14" s="496">
        <f t="shared" si="0"/>
        <v>0</v>
      </c>
      <c r="AA14" s="497"/>
      <c r="AB14" s="497"/>
      <c r="AC14" s="497"/>
      <c r="AD14" s="498"/>
    </row>
    <row r="15" spans="2:30" ht="15" customHeight="1" thickBot="1" x14ac:dyDescent="0.3">
      <c r="B15" s="536" t="s">
        <v>132</v>
      </c>
      <c r="C15" s="537"/>
      <c r="D15" s="537"/>
      <c r="E15" s="537"/>
      <c r="F15" s="537"/>
      <c r="G15" s="537"/>
      <c r="H15" s="537"/>
      <c r="I15" s="707"/>
      <c r="J15" s="720"/>
      <c r="K15" s="721"/>
      <c r="L15" s="721"/>
      <c r="M15" s="721"/>
      <c r="N15" s="720"/>
      <c r="O15" s="721"/>
      <c r="P15" s="721"/>
      <c r="Q15" s="721"/>
      <c r="R15" s="549"/>
      <c r="S15" s="549"/>
      <c r="T15" s="549"/>
      <c r="U15" s="549"/>
      <c r="V15" s="549"/>
      <c r="W15" s="549"/>
      <c r="X15" s="549"/>
      <c r="Y15" s="735"/>
      <c r="Z15" s="499">
        <f t="shared" si="0"/>
        <v>0</v>
      </c>
      <c r="AA15" s="500"/>
      <c r="AB15" s="500"/>
      <c r="AC15" s="500"/>
      <c r="AD15" s="501"/>
    </row>
    <row r="16" spans="2:30" ht="15" customHeight="1" thickTop="1" thickBot="1" x14ac:dyDescent="0.3">
      <c r="B16" s="488" t="s">
        <v>133</v>
      </c>
      <c r="C16" s="489"/>
      <c r="D16" s="489"/>
      <c r="E16" s="489"/>
      <c r="F16" s="489"/>
      <c r="G16" s="489"/>
      <c r="H16" s="489"/>
      <c r="I16" s="708"/>
      <c r="J16" s="590">
        <f>SUM(J11:M15)</f>
        <v>0</v>
      </c>
      <c r="K16" s="506"/>
      <c r="L16" s="506"/>
      <c r="M16" s="506"/>
      <c r="N16" s="688">
        <f>SUM(N11:Q15)</f>
        <v>0</v>
      </c>
      <c r="O16" s="503"/>
      <c r="P16" s="503"/>
      <c r="Q16" s="689"/>
      <c r="R16" s="688">
        <f>SUM(R11:U15)</f>
        <v>0</v>
      </c>
      <c r="S16" s="503"/>
      <c r="T16" s="503"/>
      <c r="U16" s="689"/>
      <c r="V16" s="688">
        <f>SUM(V11:Y15)</f>
        <v>0</v>
      </c>
      <c r="W16" s="503"/>
      <c r="X16" s="503"/>
      <c r="Y16" s="504"/>
      <c r="Z16" s="502">
        <f t="shared" si="0"/>
        <v>0</v>
      </c>
      <c r="AA16" s="503"/>
      <c r="AB16" s="503"/>
      <c r="AC16" s="503"/>
      <c r="AD16" s="504"/>
    </row>
    <row r="17" spans="2:30" ht="15" customHeight="1" x14ac:dyDescent="0.25">
      <c r="B17" s="236" t="s">
        <v>1103</v>
      </c>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8"/>
    </row>
    <row r="18" spans="2:30" ht="15" customHeight="1" x14ac:dyDescent="0.25">
      <c r="B18" s="527" t="s">
        <v>134</v>
      </c>
      <c r="C18" s="528"/>
      <c r="D18" s="528"/>
      <c r="E18" s="528"/>
      <c r="F18" s="528"/>
      <c r="G18" s="528"/>
      <c r="H18" s="528"/>
      <c r="I18" s="529"/>
      <c r="J18" s="538"/>
      <c r="K18" s="539"/>
      <c r="L18" s="539"/>
      <c r="M18" s="539"/>
      <c r="N18" s="538"/>
      <c r="O18" s="539"/>
      <c r="P18" s="539"/>
      <c r="Q18" s="539"/>
      <c r="R18" s="539"/>
      <c r="S18" s="539"/>
      <c r="T18" s="539"/>
      <c r="U18" s="539"/>
      <c r="V18" s="679"/>
      <c r="W18" s="829"/>
      <c r="X18" s="829"/>
      <c r="Y18" s="830"/>
      <c r="Z18" s="496">
        <f>SUM(J18:Y18)</f>
        <v>0</v>
      </c>
      <c r="AA18" s="497"/>
      <c r="AB18" s="497"/>
      <c r="AC18" s="497"/>
      <c r="AD18" s="498"/>
    </row>
    <row r="19" spans="2:30" ht="15" customHeight="1" x14ac:dyDescent="0.25">
      <c r="B19" s="188" t="s">
        <v>135</v>
      </c>
      <c r="C19" s="189"/>
      <c r="D19" s="189"/>
      <c r="E19" s="189"/>
      <c r="F19" s="189"/>
      <c r="G19" s="189"/>
      <c r="H19" s="189"/>
      <c r="I19" s="678"/>
      <c r="J19" s="538"/>
      <c r="K19" s="539"/>
      <c r="L19" s="539"/>
      <c r="M19" s="539"/>
      <c r="N19" s="538"/>
      <c r="O19" s="539"/>
      <c r="P19" s="539"/>
      <c r="Q19" s="539"/>
      <c r="R19" s="539"/>
      <c r="S19" s="539"/>
      <c r="T19" s="539"/>
      <c r="U19" s="539"/>
      <c r="V19" s="539"/>
      <c r="W19" s="539"/>
      <c r="X19" s="539"/>
      <c r="Y19" s="679"/>
      <c r="Z19" s="496">
        <f>SUM(J19:Y19)</f>
        <v>0</v>
      </c>
      <c r="AA19" s="497"/>
      <c r="AB19" s="497"/>
      <c r="AC19" s="497"/>
      <c r="AD19" s="498"/>
    </row>
    <row r="20" spans="2:30" ht="15" customHeight="1" x14ac:dyDescent="0.25">
      <c r="B20" s="527" t="s">
        <v>136</v>
      </c>
      <c r="C20" s="528"/>
      <c r="D20" s="528"/>
      <c r="E20" s="528"/>
      <c r="F20" s="528"/>
      <c r="G20" s="528"/>
      <c r="H20" s="528"/>
      <c r="I20" s="529"/>
      <c r="J20" s="538"/>
      <c r="K20" s="539"/>
      <c r="L20" s="539"/>
      <c r="M20" s="539"/>
      <c r="N20" s="538"/>
      <c r="O20" s="539"/>
      <c r="P20" s="539"/>
      <c r="Q20" s="539"/>
      <c r="R20" s="539"/>
      <c r="S20" s="539"/>
      <c r="T20" s="539"/>
      <c r="U20" s="539"/>
      <c r="V20" s="539"/>
      <c r="W20" s="539"/>
      <c r="X20" s="539"/>
      <c r="Y20" s="679"/>
      <c r="Z20" s="496">
        <f>SUM(J20:Y20)</f>
        <v>0</v>
      </c>
      <c r="AA20" s="497"/>
      <c r="AB20" s="497"/>
      <c r="AC20" s="497"/>
      <c r="AD20" s="498"/>
    </row>
    <row r="21" spans="2:30" ht="15" customHeight="1" x14ac:dyDescent="0.25">
      <c r="B21" s="701" t="s">
        <v>674</v>
      </c>
      <c r="C21" s="702"/>
      <c r="D21" s="702"/>
      <c r="E21" s="702"/>
      <c r="F21" s="702"/>
      <c r="G21" s="702"/>
      <c r="H21" s="702"/>
      <c r="I21" s="703"/>
      <c r="J21" s="718"/>
      <c r="K21" s="713"/>
      <c r="L21" s="713"/>
      <c r="M21" s="714"/>
      <c r="N21" s="712"/>
      <c r="O21" s="713"/>
      <c r="P21" s="713"/>
      <c r="Q21" s="714"/>
      <c r="R21" s="712"/>
      <c r="S21" s="713"/>
      <c r="T21" s="713"/>
      <c r="U21" s="714"/>
      <c r="V21" s="755"/>
      <c r="W21" s="756"/>
      <c r="X21" s="756"/>
      <c r="Y21" s="757"/>
      <c r="Z21" s="670">
        <f>SUM(J21:Y22)</f>
        <v>0</v>
      </c>
      <c r="AA21" s="671"/>
      <c r="AB21" s="671"/>
      <c r="AC21" s="671"/>
      <c r="AD21" s="672"/>
    </row>
    <row r="22" spans="2:30" ht="15" customHeight="1" x14ac:dyDescent="0.25">
      <c r="B22" s="704"/>
      <c r="C22" s="705"/>
      <c r="D22" s="705"/>
      <c r="E22" s="705"/>
      <c r="F22" s="705"/>
      <c r="G22" s="705"/>
      <c r="H22" s="705"/>
      <c r="I22" s="706"/>
      <c r="J22" s="719"/>
      <c r="K22" s="716"/>
      <c r="L22" s="716"/>
      <c r="M22" s="717"/>
      <c r="N22" s="715"/>
      <c r="O22" s="716"/>
      <c r="P22" s="716"/>
      <c r="Q22" s="717"/>
      <c r="R22" s="715"/>
      <c r="S22" s="716"/>
      <c r="T22" s="716"/>
      <c r="U22" s="717"/>
      <c r="V22" s="758"/>
      <c r="W22" s="759"/>
      <c r="X22" s="759"/>
      <c r="Y22" s="760"/>
      <c r="Z22" s="673"/>
      <c r="AA22" s="674"/>
      <c r="AB22" s="674"/>
      <c r="AC22" s="674"/>
      <c r="AD22" s="675"/>
    </row>
    <row r="23" spans="2:30" ht="15" customHeight="1" x14ac:dyDescent="0.25">
      <c r="B23" s="680" t="s">
        <v>673</v>
      </c>
      <c r="C23" s="681"/>
      <c r="D23" s="681"/>
      <c r="E23" s="681"/>
      <c r="F23" s="681"/>
      <c r="G23" s="681"/>
      <c r="H23" s="681"/>
      <c r="I23" s="682"/>
      <c r="J23" s="718"/>
      <c r="K23" s="713"/>
      <c r="L23" s="713"/>
      <c r="M23" s="714"/>
      <c r="N23" s="712"/>
      <c r="O23" s="713"/>
      <c r="P23" s="713"/>
      <c r="Q23" s="714"/>
      <c r="R23" s="712"/>
      <c r="S23" s="713"/>
      <c r="T23" s="713"/>
      <c r="U23" s="714"/>
      <c r="V23" s="712"/>
      <c r="W23" s="713"/>
      <c r="X23" s="713"/>
      <c r="Y23" s="753"/>
      <c r="Z23" s="670">
        <f>SUM(J23:Y24)</f>
        <v>0</v>
      </c>
      <c r="AA23" s="671"/>
      <c r="AB23" s="671"/>
      <c r="AC23" s="671"/>
      <c r="AD23" s="672"/>
    </row>
    <row r="24" spans="2:30" ht="15" customHeight="1" x14ac:dyDescent="0.25">
      <c r="B24" s="683"/>
      <c r="C24" s="684"/>
      <c r="D24" s="684"/>
      <c r="E24" s="684"/>
      <c r="F24" s="684"/>
      <c r="G24" s="684"/>
      <c r="H24" s="684"/>
      <c r="I24" s="685"/>
      <c r="J24" s="719"/>
      <c r="K24" s="716"/>
      <c r="L24" s="716"/>
      <c r="M24" s="717"/>
      <c r="N24" s="715"/>
      <c r="O24" s="716"/>
      <c r="P24" s="716"/>
      <c r="Q24" s="717"/>
      <c r="R24" s="715"/>
      <c r="S24" s="716"/>
      <c r="T24" s="716"/>
      <c r="U24" s="717"/>
      <c r="V24" s="715"/>
      <c r="W24" s="716"/>
      <c r="X24" s="716"/>
      <c r="Y24" s="754"/>
      <c r="Z24" s="673"/>
      <c r="AA24" s="674"/>
      <c r="AB24" s="674"/>
      <c r="AC24" s="674"/>
      <c r="AD24" s="675"/>
    </row>
    <row r="25" spans="2:30" ht="15" customHeight="1" x14ac:dyDescent="0.25">
      <c r="B25" s="188" t="s">
        <v>137</v>
      </c>
      <c r="C25" s="189"/>
      <c r="D25" s="189"/>
      <c r="E25" s="189"/>
      <c r="F25" s="189"/>
      <c r="G25" s="189"/>
      <c r="H25" s="189"/>
      <c r="I25" s="678"/>
      <c r="J25" s="538"/>
      <c r="K25" s="539"/>
      <c r="L25" s="539"/>
      <c r="M25" s="539"/>
      <c r="N25" s="538"/>
      <c r="O25" s="539"/>
      <c r="P25" s="539"/>
      <c r="Q25" s="539"/>
      <c r="R25" s="539"/>
      <c r="S25" s="539"/>
      <c r="T25" s="539"/>
      <c r="U25" s="539"/>
      <c r="V25" s="539"/>
      <c r="W25" s="539"/>
      <c r="X25" s="539"/>
      <c r="Y25" s="679"/>
      <c r="Z25" s="496">
        <f>SUM(J25:Y25)</f>
        <v>0</v>
      </c>
      <c r="AA25" s="497"/>
      <c r="AB25" s="497"/>
      <c r="AC25" s="497"/>
      <c r="AD25" s="498"/>
    </row>
    <row r="26" spans="2:30" ht="15" customHeight="1" x14ac:dyDescent="0.25">
      <c r="B26" s="527" t="s">
        <v>138</v>
      </c>
      <c r="C26" s="528"/>
      <c r="D26" s="528"/>
      <c r="E26" s="528"/>
      <c r="F26" s="528"/>
      <c r="G26" s="528"/>
      <c r="H26" s="528"/>
      <c r="I26" s="529"/>
      <c r="J26" s="538"/>
      <c r="K26" s="539"/>
      <c r="L26" s="539"/>
      <c r="M26" s="539"/>
      <c r="N26" s="538"/>
      <c r="O26" s="539"/>
      <c r="P26" s="539"/>
      <c r="Q26" s="539"/>
      <c r="R26" s="539"/>
      <c r="S26" s="539"/>
      <c r="T26" s="539"/>
      <c r="U26" s="539"/>
      <c r="V26" s="539"/>
      <c r="W26" s="539"/>
      <c r="X26" s="539"/>
      <c r="Y26" s="679"/>
      <c r="Z26" s="496">
        <f>SUM(J26:Y26)</f>
        <v>0</v>
      </c>
      <c r="AA26" s="497"/>
      <c r="AB26" s="497"/>
      <c r="AC26" s="497"/>
      <c r="AD26" s="498"/>
    </row>
    <row r="27" spans="2:30" ht="15" customHeight="1" x14ac:dyDescent="0.25">
      <c r="B27" s="188" t="s">
        <v>139</v>
      </c>
      <c r="C27" s="189"/>
      <c r="D27" s="189"/>
      <c r="E27" s="189"/>
      <c r="F27" s="189"/>
      <c r="G27" s="189"/>
      <c r="H27" s="189"/>
      <c r="I27" s="678"/>
      <c r="J27" s="538"/>
      <c r="K27" s="539"/>
      <c r="L27" s="539"/>
      <c r="M27" s="539"/>
      <c r="N27" s="538"/>
      <c r="O27" s="539"/>
      <c r="P27" s="539"/>
      <c r="Q27" s="539"/>
      <c r="R27" s="539"/>
      <c r="S27" s="539"/>
      <c r="T27" s="539"/>
      <c r="U27" s="539"/>
      <c r="V27" s="539"/>
      <c r="W27" s="539"/>
      <c r="X27" s="539"/>
      <c r="Y27" s="679"/>
      <c r="Z27" s="496">
        <f>SUM(J27:Y27)</f>
        <v>0</v>
      </c>
      <c r="AA27" s="497"/>
      <c r="AB27" s="497"/>
      <c r="AC27" s="497"/>
      <c r="AD27" s="498"/>
    </row>
    <row r="28" spans="2:30" ht="15" customHeight="1" thickBot="1" x14ac:dyDescent="0.3">
      <c r="B28" s="536" t="s">
        <v>140</v>
      </c>
      <c r="C28" s="537"/>
      <c r="D28" s="537"/>
      <c r="E28" s="537"/>
      <c r="F28" s="537"/>
      <c r="G28" s="537"/>
      <c r="H28" s="537"/>
      <c r="I28" s="707"/>
      <c r="J28" s="548"/>
      <c r="K28" s="549"/>
      <c r="L28" s="549"/>
      <c r="M28" s="549"/>
      <c r="N28" s="538"/>
      <c r="O28" s="539"/>
      <c r="P28" s="539"/>
      <c r="Q28" s="539"/>
      <c r="R28" s="539"/>
      <c r="S28" s="539"/>
      <c r="T28" s="539"/>
      <c r="U28" s="539"/>
      <c r="V28" s="539"/>
      <c r="W28" s="539"/>
      <c r="X28" s="539"/>
      <c r="Y28" s="679"/>
      <c r="Z28" s="499">
        <f>SUM(J28:Y28)</f>
        <v>0</v>
      </c>
      <c r="AA28" s="500"/>
      <c r="AB28" s="500"/>
      <c r="AC28" s="500"/>
      <c r="AD28" s="501"/>
    </row>
    <row r="29" spans="2:30" ht="15" customHeight="1" thickTop="1" thickBot="1" x14ac:dyDescent="0.3">
      <c r="B29" s="488" t="s">
        <v>133</v>
      </c>
      <c r="C29" s="489"/>
      <c r="D29" s="489"/>
      <c r="E29" s="489"/>
      <c r="F29" s="489"/>
      <c r="G29" s="489"/>
      <c r="H29" s="489"/>
      <c r="I29" s="708"/>
      <c r="J29" s="590">
        <f>SUM(J18:M28)</f>
        <v>0</v>
      </c>
      <c r="K29" s="506"/>
      <c r="L29" s="506"/>
      <c r="M29" s="506"/>
      <c r="N29" s="688">
        <f>SUM(N18:Q28)</f>
        <v>0</v>
      </c>
      <c r="O29" s="503"/>
      <c r="P29" s="503"/>
      <c r="Q29" s="689"/>
      <c r="R29" s="688">
        <f>SUM(R18:U28)</f>
        <v>0</v>
      </c>
      <c r="S29" s="503"/>
      <c r="T29" s="503"/>
      <c r="U29" s="689"/>
      <c r="V29" s="688">
        <f>SUM(V18:Y28)</f>
        <v>0</v>
      </c>
      <c r="W29" s="503"/>
      <c r="X29" s="503"/>
      <c r="Y29" s="504"/>
      <c r="Z29" s="502">
        <f>SUM(J29:Y29)</f>
        <v>0</v>
      </c>
      <c r="AA29" s="503"/>
      <c r="AB29" s="503"/>
      <c r="AC29" s="503"/>
      <c r="AD29" s="504"/>
    </row>
    <row r="30" spans="2:30" ht="15" customHeight="1" x14ac:dyDescent="0.25">
      <c r="B30" s="236" t="s">
        <v>151</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8"/>
    </row>
    <row r="31" spans="2:30" ht="15" customHeight="1" x14ac:dyDescent="0.25">
      <c r="B31" s="680" t="s">
        <v>672</v>
      </c>
      <c r="C31" s="681"/>
      <c r="D31" s="681"/>
      <c r="E31" s="681"/>
      <c r="F31" s="681"/>
      <c r="G31" s="681"/>
      <c r="H31" s="681"/>
      <c r="I31" s="682"/>
      <c r="J31" s="727"/>
      <c r="K31" s="728"/>
      <c r="L31" s="728"/>
      <c r="M31" s="729"/>
      <c r="N31" s="712"/>
      <c r="O31" s="713"/>
      <c r="P31" s="713"/>
      <c r="Q31" s="714"/>
      <c r="R31" s="712"/>
      <c r="S31" s="713"/>
      <c r="T31" s="713"/>
      <c r="U31" s="714"/>
      <c r="V31" s="712"/>
      <c r="W31" s="713"/>
      <c r="X31" s="713"/>
      <c r="Y31" s="753"/>
      <c r="Z31" s="670">
        <f>SUM(J31:Y32)</f>
        <v>0</v>
      </c>
      <c r="AA31" s="671"/>
      <c r="AB31" s="671"/>
      <c r="AC31" s="671"/>
      <c r="AD31" s="672"/>
    </row>
    <row r="32" spans="2:30" ht="15" customHeight="1" x14ac:dyDescent="0.25">
      <c r="B32" s="683"/>
      <c r="C32" s="684"/>
      <c r="D32" s="684"/>
      <c r="E32" s="684"/>
      <c r="F32" s="684"/>
      <c r="G32" s="684"/>
      <c r="H32" s="684"/>
      <c r="I32" s="685"/>
      <c r="J32" s="730"/>
      <c r="K32" s="731"/>
      <c r="L32" s="731"/>
      <c r="M32" s="732"/>
      <c r="N32" s="715"/>
      <c r="O32" s="716"/>
      <c r="P32" s="716"/>
      <c r="Q32" s="717"/>
      <c r="R32" s="715"/>
      <c r="S32" s="716"/>
      <c r="T32" s="716"/>
      <c r="U32" s="717"/>
      <c r="V32" s="715"/>
      <c r="W32" s="716"/>
      <c r="X32" s="716"/>
      <c r="Y32" s="754"/>
      <c r="Z32" s="673"/>
      <c r="AA32" s="674"/>
      <c r="AB32" s="674"/>
      <c r="AC32" s="674"/>
      <c r="AD32" s="675"/>
    </row>
    <row r="33" spans="2:30" ht="15" customHeight="1" x14ac:dyDescent="0.25">
      <c r="B33" s="188" t="s">
        <v>142</v>
      </c>
      <c r="C33" s="189"/>
      <c r="D33" s="189"/>
      <c r="E33" s="189"/>
      <c r="F33" s="189"/>
      <c r="G33" s="189"/>
      <c r="H33" s="189"/>
      <c r="I33" s="678"/>
      <c r="J33" s="538"/>
      <c r="K33" s="539"/>
      <c r="L33" s="539"/>
      <c r="M33" s="539"/>
      <c r="N33" s="538"/>
      <c r="O33" s="539"/>
      <c r="P33" s="539"/>
      <c r="Q33" s="539"/>
      <c r="R33" s="539"/>
      <c r="S33" s="539"/>
      <c r="T33" s="539"/>
      <c r="U33" s="539"/>
      <c r="V33" s="539"/>
      <c r="W33" s="539"/>
      <c r="X33" s="539"/>
      <c r="Y33" s="679"/>
      <c r="Z33" s="496">
        <f t="shared" ref="Z33:Z40" si="1">SUM(J33:Y33)</f>
        <v>0</v>
      </c>
      <c r="AA33" s="497"/>
      <c r="AB33" s="497"/>
      <c r="AC33" s="497"/>
      <c r="AD33" s="498"/>
    </row>
    <row r="34" spans="2:30" ht="15" customHeight="1" x14ac:dyDescent="0.25">
      <c r="B34" s="527" t="s">
        <v>143</v>
      </c>
      <c r="C34" s="528"/>
      <c r="D34" s="528"/>
      <c r="E34" s="528"/>
      <c r="F34" s="528"/>
      <c r="G34" s="528"/>
      <c r="H34" s="528"/>
      <c r="I34" s="529"/>
      <c r="J34" s="538"/>
      <c r="K34" s="539"/>
      <c r="L34" s="539"/>
      <c r="M34" s="539"/>
      <c r="N34" s="686"/>
      <c r="O34" s="687"/>
      <c r="P34" s="687"/>
      <c r="Q34" s="687"/>
      <c r="R34" s="539"/>
      <c r="S34" s="539"/>
      <c r="T34" s="539"/>
      <c r="U34" s="539"/>
      <c r="V34" s="539"/>
      <c r="W34" s="539"/>
      <c r="X34" s="539"/>
      <c r="Y34" s="679"/>
      <c r="Z34" s="496">
        <f t="shared" si="1"/>
        <v>0</v>
      </c>
      <c r="AA34" s="497"/>
      <c r="AB34" s="497"/>
      <c r="AC34" s="497"/>
      <c r="AD34" s="498"/>
    </row>
    <row r="35" spans="2:30" ht="15" customHeight="1" x14ac:dyDescent="0.25">
      <c r="B35" s="188" t="s">
        <v>145</v>
      </c>
      <c r="C35" s="189"/>
      <c r="D35" s="189"/>
      <c r="E35" s="189"/>
      <c r="F35" s="189"/>
      <c r="G35" s="189"/>
      <c r="H35" s="189"/>
      <c r="I35" s="678"/>
      <c r="J35" s="676"/>
      <c r="K35" s="677"/>
      <c r="L35" s="677"/>
      <c r="M35" s="677"/>
      <c r="N35" s="538"/>
      <c r="O35" s="539"/>
      <c r="P35" s="539"/>
      <c r="Q35" s="539"/>
      <c r="R35" s="539"/>
      <c r="S35" s="539"/>
      <c r="T35" s="539"/>
      <c r="U35" s="539"/>
      <c r="V35" s="539"/>
      <c r="W35" s="539"/>
      <c r="X35" s="539"/>
      <c r="Y35" s="679"/>
      <c r="Z35" s="496">
        <f t="shared" si="1"/>
        <v>0</v>
      </c>
      <c r="AA35" s="497"/>
      <c r="AB35" s="497"/>
      <c r="AC35" s="497"/>
      <c r="AD35" s="498"/>
    </row>
    <row r="36" spans="2:30" ht="15" customHeight="1" x14ac:dyDescent="0.25">
      <c r="B36" s="527" t="s">
        <v>146</v>
      </c>
      <c r="C36" s="528"/>
      <c r="D36" s="528"/>
      <c r="E36" s="528"/>
      <c r="F36" s="528"/>
      <c r="G36" s="528"/>
      <c r="H36" s="528"/>
      <c r="I36" s="529"/>
      <c r="J36" s="538"/>
      <c r="K36" s="539"/>
      <c r="L36" s="539"/>
      <c r="M36" s="539"/>
      <c r="N36" s="538"/>
      <c r="O36" s="539"/>
      <c r="P36" s="539"/>
      <c r="Q36" s="539"/>
      <c r="R36" s="539"/>
      <c r="S36" s="539"/>
      <c r="T36" s="539"/>
      <c r="U36" s="539"/>
      <c r="V36" s="539"/>
      <c r="W36" s="539"/>
      <c r="X36" s="539"/>
      <c r="Y36" s="679"/>
      <c r="Z36" s="496">
        <f t="shared" si="1"/>
        <v>0</v>
      </c>
      <c r="AA36" s="497"/>
      <c r="AB36" s="497"/>
      <c r="AC36" s="497"/>
      <c r="AD36" s="498"/>
    </row>
    <row r="37" spans="2:30" ht="15" customHeight="1" x14ac:dyDescent="0.25">
      <c r="B37" s="188" t="s">
        <v>147</v>
      </c>
      <c r="C37" s="189"/>
      <c r="D37" s="189"/>
      <c r="E37" s="189"/>
      <c r="F37" s="189"/>
      <c r="G37" s="189"/>
      <c r="H37" s="189"/>
      <c r="I37" s="678"/>
      <c r="J37" s="733"/>
      <c r="K37" s="734"/>
      <c r="L37" s="734"/>
      <c r="M37" s="734"/>
      <c r="N37" s="686"/>
      <c r="O37" s="687"/>
      <c r="P37" s="687"/>
      <c r="Q37" s="687"/>
      <c r="R37" s="539"/>
      <c r="S37" s="539"/>
      <c r="T37" s="539"/>
      <c r="U37" s="539"/>
      <c r="V37" s="539"/>
      <c r="W37" s="539"/>
      <c r="X37" s="539"/>
      <c r="Y37" s="679"/>
      <c r="Z37" s="496">
        <f t="shared" si="1"/>
        <v>0</v>
      </c>
      <c r="AA37" s="497"/>
      <c r="AB37" s="497"/>
      <c r="AC37" s="497"/>
      <c r="AD37" s="498"/>
    </row>
    <row r="38" spans="2:30" ht="15" customHeight="1" thickBot="1" x14ac:dyDescent="0.3">
      <c r="B38" s="536" t="s">
        <v>148</v>
      </c>
      <c r="C38" s="537"/>
      <c r="D38" s="537"/>
      <c r="E38" s="537"/>
      <c r="F38" s="537"/>
      <c r="G38" s="537"/>
      <c r="H38" s="537"/>
      <c r="I38" s="707"/>
      <c r="J38" s="597"/>
      <c r="K38" s="549"/>
      <c r="L38" s="549"/>
      <c r="M38" s="549"/>
      <c r="N38" s="597"/>
      <c r="O38" s="549"/>
      <c r="P38" s="549"/>
      <c r="Q38" s="549"/>
      <c r="R38" s="549"/>
      <c r="S38" s="549"/>
      <c r="T38" s="549"/>
      <c r="U38" s="549"/>
      <c r="V38" s="549"/>
      <c r="W38" s="549"/>
      <c r="X38" s="549"/>
      <c r="Y38" s="735"/>
      <c r="Z38" s="499">
        <f t="shared" si="1"/>
        <v>0</v>
      </c>
      <c r="AA38" s="500"/>
      <c r="AB38" s="500"/>
      <c r="AC38" s="500"/>
      <c r="AD38" s="501"/>
    </row>
    <row r="39" spans="2:30" ht="15" customHeight="1" thickTop="1" thickBot="1" x14ac:dyDescent="0.3">
      <c r="B39" s="488" t="s">
        <v>133</v>
      </c>
      <c r="C39" s="489"/>
      <c r="D39" s="489"/>
      <c r="E39" s="489"/>
      <c r="F39" s="489"/>
      <c r="G39" s="489"/>
      <c r="H39" s="489"/>
      <c r="I39" s="708"/>
      <c r="J39" s="736">
        <f>SUM(J31:M38)</f>
        <v>0</v>
      </c>
      <c r="K39" s="737"/>
      <c r="L39" s="737"/>
      <c r="M39" s="737"/>
      <c r="N39" s="688">
        <f t="shared" ref="N39" si="2">SUM(N31:Q38)</f>
        <v>0</v>
      </c>
      <c r="O39" s="503"/>
      <c r="P39" s="503"/>
      <c r="Q39" s="689"/>
      <c r="R39" s="688">
        <f t="shared" ref="R39" si="3">SUM(R31:U38)</f>
        <v>0</v>
      </c>
      <c r="S39" s="503"/>
      <c r="T39" s="503"/>
      <c r="U39" s="689"/>
      <c r="V39" s="688">
        <f t="shared" ref="V39" si="4">SUM(V31:Y38)</f>
        <v>0</v>
      </c>
      <c r="W39" s="503"/>
      <c r="X39" s="503"/>
      <c r="Y39" s="504"/>
      <c r="Z39" s="502">
        <f t="shared" si="1"/>
        <v>0</v>
      </c>
      <c r="AA39" s="503"/>
      <c r="AB39" s="503"/>
      <c r="AC39" s="503"/>
      <c r="AD39" s="504"/>
    </row>
    <row r="40" spans="2:30" ht="15" customHeight="1" thickBot="1" x14ac:dyDescent="0.3">
      <c r="B40" s="709" t="s">
        <v>149</v>
      </c>
      <c r="C40" s="710"/>
      <c r="D40" s="710"/>
      <c r="E40" s="710"/>
      <c r="F40" s="710"/>
      <c r="G40" s="710"/>
      <c r="H40" s="710"/>
      <c r="I40" s="711"/>
      <c r="J40" s="722">
        <f>SUM(J16,J29,J39)</f>
        <v>0</v>
      </c>
      <c r="K40" s="723"/>
      <c r="L40" s="723"/>
      <c r="M40" s="723"/>
      <c r="N40" s="761">
        <f>SUM(N16,N29,N39)</f>
        <v>0</v>
      </c>
      <c r="O40" s="725"/>
      <c r="P40" s="725"/>
      <c r="Q40" s="722"/>
      <c r="R40" s="761">
        <f>SUM(R16,R29,R39)</f>
        <v>0</v>
      </c>
      <c r="S40" s="725"/>
      <c r="T40" s="725"/>
      <c r="U40" s="722"/>
      <c r="V40" s="761">
        <f>SUM(V16,V29,V39)</f>
        <v>0</v>
      </c>
      <c r="W40" s="725"/>
      <c r="X40" s="725"/>
      <c r="Y40" s="726"/>
      <c r="Z40" s="724">
        <f t="shared" si="1"/>
        <v>0</v>
      </c>
      <c r="AA40" s="725"/>
      <c r="AB40" s="725"/>
      <c r="AC40" s="725"/>
      <c r="AD40" s="726"/>
    </row>
    <row r="41" spans="2:30" ht="15" customHeight="1" thickBot="1" x14ac:dyDescent="0.3"/>
    <row r="42" spans="2:30" ht="15" customHeight="1" thickBot="1" x14ac:dyDescent="0.3">
      <c r="B42" s="172" t="s">
        <v>677</v>
      </c>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row>
    <row r="43" spans="2:30" ht="15" customHeight="1" thickBot="1" x14ac:dyDescent="0.3"/>
    <row r="44" spans="2:30" ht="15" customHeight="1" x14ac:dyDescent="0.25">
      <c r="B44" s="690"/>
      <c r="C44" s="691"/>
      <c r="D44" s="691"/>
      <c r="E44" s="691"/>
      <c r="F44" s="691"/>
      <c r="G44" s="691"/>
      <c r="H44" s="691"/>
      <c r="I44" s="691"/>
      <c r="J44" s="429" t="s">
        <v>122</v>
      </c>
      <c r="K44" s="430"/>
      <c r="L44" s="430"/>
      <c r="M44" s="430"/>
      <c r="N44" s="430" t="s">
        <v>639</v>
      </c>
      <c r="O44" s="430"/>
      <c r="P44" s="430"/>
      <c r="Q44" s="430"/>
      <c r="R44" s="430" t="s">
        <v>126</v>
      </c>
      <c r="S44" s="430"/>
      <c r="T44" s="430"/>
      <c r="U44" s="430"/>
      <c r="V44" s="430" t="s">
        <v>671</v>
      </c>
      <c r="W44" s="430"/>
      <c r="X44" s="430"/>
      <c r="Y44" s="431"/>
      <c r="Z44" s="698" t="s">
        <v>158</v>
      </c>
      <c r="AA44" s="698"/>
      <c r="AB44" s="698"/>
      <c r="AC44" s="698"/>
      <c r="AD44" s="599"/>
    </row>
    <row r="45" spans="2:30" ht="15" customHeight="1" x14ac:dyDescent="0.25">
      <c r="B45" s="692"/>
      <c r="C45" s="693"/>
      <c r="D45" s="693"/>
      <c r="E45" s="693"/>
      <c r="F45" s="693"/>
      <c r="G45" s="693"/>
      <c r="H45" s="693"/>
      <c r="I45" s="693"/>
      <c r="J45" s="843"/>
      <c r="K45" s="390"/>
      <c r="L45" s="390"/>
      <c r="M45" s="390"/>
      <c r="N45" s="390"/>
      <c r="O45" s="390"/>
      <c r="P45" s="390"/>
      <c r="Q45" s="390"/>
      <c r="R45" s="390"/>
      <c r="S45" s="390"/>
      <c r="T45" s="390"/>
      <c r="U45" s="390"/>
      <c r="V45" s="390"/>
      <c r="W45" s="390"/>
      <c r="X45" s="390"/>
      <c r="Y45" s="474"/>
      <c r="Z45" s="699"/>
      <c r="AA45" s="699"/>
      <c r="AB45" s="699"/>
      <c r="AC45" s="699"/>
      <c r="AD45" s="601"/>
    </row>
    <row r="46" spans="2:30" ht="15" customHeight="1" thickBot="1" x14ac:dyDescent="0.3">
      <c r="B46" s="694"/>
      <c r="C46" s="695"/>
      <c r="D46" s="695"/>
      <c r="E46" s="695"/>
      <c r="F46" s="695"/>
      <c r="G46" s="695"/>
      <c r="H46" s="695"/>
      <c r="I46" s="695"/>
      <c r="J46" s="432"/>
      <c r="K46" s="391"/>
      <c r="L46" s="391"/>
      <c r="M46" s="391"/>
      <c r="N46" s="391"/>
      <c r="O46" s="391"/>
      <c r="P46" s="391"/>
      <c r="Q46" s="391"/>
      <c r="R46" s="391"/>
      <c r="S46" s="391"/>
      <c r="T46" s="391"/>
      <c r="U46" s="391"/>
      <c r="V46" s="391"/>
      <c r="W46" s="391"/>
      <c r="X46" s="391"/>
      <c r="Y46" s="433"/>
      <c r="Z46" s="700"/>
      <c r="AA46" s="700"/>
      <c r="AB46" s="700"/>
      <c r="AC46" s="700"/>
      <c r="AD46" s="603"/>
    </row>
    <row r="47" spans="2:30" ht="15" customHeight="1" x14ac:dyDescent="0.25">
      <c r="B47" s="525" t="s">
        <v>678</v>
      </c>
      <c r="C47" s="526"/>
      <c r="D47" s="526"/>
      <c r="E47" s="526"/>
      <c r="F47" s="526"/>
      <c r="G47" s="526"/>
      <c r="H47" s="526"/>
      <c r="I47" s="526"/>
      <c r="J47" s="835">
        <f>'T5-Sources'!AE14</f>
        <v>0</v>
      </c>
      <c r="K47" s="836"/>
      <c r="L47" s="836"/>
      <c r="M47" s="836"/>
      <c r="N47" s="836">
        <f>'T5-Sources'!AF32</f>
        <v>0</v>
      </c>
      <c r="O47" s="836"/>
      <c r="P47" s="836"/>
      <c r="Q47" s="836"/>
      <c r="R47" s="836">
        <f>'T5-Sources'!AC69</f>
        <v>0</v>
      </c>
      <c r="S47" s="836"/>
      <c r="T47" s="836"/>
      <c r="U47" s="836"/>
      <c r="V47" s="836">
        <f>SUM('T5-Sources'!AE136,-J47,-N47,-R47)</f>
        <v>0</v>
      </c>
      <c r="W47" s="836"/>
      <c r="X47" s="836"/>
      <c r="Y47" s="837"/>
      <c r="Z47" s="494">
        <f>SUM(J47:Y47)</f>
        <v>0</v>
      </c>
      <c r="AA47" s="494"/>
      <c r="AB47" s="494"/>
      <c r="AC47" s="494"/>
      <c r="AD47" s="495"/>
    </row>
    <row r="48" spans="2:30" ht="15" customHeight="1" thickBot="1" x14ac:dyDescent="0.3">
      <c r="B48" s="536" t="s">
        <v>679</v>
      </c>
      <c r="C48" s="537"/>
      <c r="D48" s="537"/>
      <c r="E48" s="537"/>
      <c r="F48" s="537"/>
      <c r="G48" s="537"/>
      <c r="H48" s="537"/>
      <c r="I48" s="537"/>
      <c r="J48" s="838">
        <f>J40</f>
        <v>0</v>
      </c>
      <c r="K48" s="839"/>
      <c r="L48" s="839"/>
      <c r="M48" s="839"/>
      <c r="N48" s="839">
        <f>N40</f>
        <v>0</v>
      </c>
      <c r="O48" s="839"/>
      <c r="P48" s="839"/>
      <c r="Q48" s="839"/>
      <c r="R48" s="839">
        <f>R40</f>
        <v>0</v>
      </c>
      <c r="S48" s="839"/>
      <c r="T48" s="839"/>
      <c r="U48" s="839"/>
      <c r="V48" s="839">
        <f>V40</f>
        <v>0</v>
      </c>
      <c r="W48" s="839"/>
      <c r="X48" s="839"/>
      <c r="Y48" s="840"/>
      <c r="Z48" s="500">
        <f>SUM(J48:Y48)</f>
        <v>0</v>
      </c>
      <c r="AA48" s="500"/>
      <c r="AB48" s="500"/>
      <c r="AC48" s="500"/>
      <c r="AD48" s="501"/>
    </row>
    <row r="49" spans="2:30" ht="15" customHeight="1" thickTop="1" thickBot="1" x14ac:dyDescent="0.3">
      <c r="B49" s="488" t="s">
        <v>680</v>
      </c>
      <c r="C49" s="489"/>
      <c r="D49" s="489"/>
      <c r="E49" s="489"/>
      <c r="F49" s="489"/>
      <c r="G49" s="489"/>
      <c r="H49" s="489"/>
      <c r="I49" s="489"/>
      <c r="J49" s="841">
        <f>SUM(J47,-J48)</f>
        <v>0</v>
      </c>
      <c r="K49" s="842"/>
      <c r="L49" s="842"/>
      <c r="M49" s="842"/>
      <c r="N49" s="831">
        <f t="shared" ref="N49" si="5">SUM(N47,-N48)</f>
        <v>0</v>
      </c>
      <c r="O49" s="832"/>
      <c r="P49" s="832"/>
      <c r="Q49" s="833"/>
      <c r="R49" s="831">
        <f t="shared" ref="R49" si="6">SUM(R47,-R48)</f>
        <v>0</v>
      </c>
      <c r="S49" s="832"/>
      <c r="T49" s="832"/>
      <c r="U49" s="833"/>
      <c r="V49" s="831">
        <f t="shared" ref="V49" si="7">SUM(V47,-V48)</f>
        <v>0</v>
      </c>
      <c r="W49" s="832"/>
      <c r="X49" s="832"/>
      <c r="Y49" s="834"/>
      <c r="Z49" s="696">
        <f t="shared" ref="Z49" si="8">SUM(Z47,-Z48)</f>
        <v>0</v>
      </c>
      <c r="AA49" s="696"/>
      <c r="AB49" s="696"/>
      <c r="AC49" s="696"/>
      <c r="AD49" s="697"/>
    </row>
    <row r="50" spans="2:30" ht="15" customHeight="1" thickBot="1" x14ac:dyDescent="0.3"/>
    <row r="51" spans="2:30" ht="15" customHeight="1" thickBot="1" x14ac:dyDescent="0.3">
      <c r="B51" s="172" t="s">
        <v>152</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row>
    <row r="52" spans="2:30" ht="15" customHeight="1" thickBot="1" x14ac:dyDescent="0.3"/>
    <row r="53" spans="2:30" ht="15" customHeight="1" x14ac:dyDescent="0.25">
      <c r="B53" s="429" t="s">
        <v>155</v>
      </c>
      <c r="C53" s="430"/>
      <c r="D53" s="430"/>
      <c r="E53" s="430"/>
      <c r="F53" s="430"/>
      <c r="G53" s="430"/>
      <c r="H53" s="430"/>
      <c r="I53" s="430"/>
      <c r="J53" s="430"/>
      <c r="K53" s="430"/>
      <c r="L53" s="430"/>
      <c r="M53" s="430"/>
      <c r="N53" s="431"/>
      <c r="O53" s="547" t="s">
        <v>120</v>
      </c>
      <c r="P53" s="430"/>
      <c r="Q53" s="430"/>
      <c r="R53" s="430"/>
      <c r="S53" s="430" t="s">
        <v>693</v>
      </c>
      <c r="T53" s="430"/>
      <c r="U53" s="430"/>
      <c r="V53" s="430"/>
      <c r="W53" s="430" t="s">
        <v>810</v>
      </c>
      <c r="X53" s="456"/>
      <c r="Y53" s="456"/>
      <c r="Z53" s="739"/>
      <c r="AA53" s="429" t="s">
        <v>153</v>
      </c>
      <c r="AB53" s="430"/>
      <c r="AC53" s="430"/>
      <c r="AD53" s="431"/>
    </row>
    <row r="54" spans="2:30" ht="15" customHeight="1" thickBot="1" x14ac:dyDescent="0.3">
      <c r="B54" s="432"/>
      <c r="C54" s="391"/>
      <c r="D54" s="391"/>
      <c r="E54" s="391"/>
      <c r="F54" s="391"/>
      <c r="G54" s="391"/>
      <c r="H54" s="391"/>
      <c r="I54" s="391"/>
      <c r="J54" s="391"/>
      <c r="K54" s="391"/>
      <c r="L54" s="391"/>
      <c r="M54" s="391"/>
      <c r="N54" s="433"/>
      <c r="O54" s="422"/>
      <c r="P54" s="391"/>
      <c r="Q54" s="391"/>
      <c r="R54" s="391"/>
      <c r="S54" s="391"/>
      <c r="T54" s="391"/>
      <c r="U54" s="391"/>
      <c r="V54" s="391"/>
      <c r="W54" s="459"/>
      <c r="X54" s="459"/>
      <c r="Y54" s="459"/>
      <c r="Z54" s="740"/>
      <c r="AA54" s="432"/>
      <c r="AB54" s="391"/>
      <c r="AC54" s="391"/>
      <c r="AD54" s="433"/>
    </row>
    <row r="55" spans="2:30" ht="15" customHeight="1" x14ac:dyDescent="0.25">
      <c r="B55" s="788" t="s">
        <v>143</v>
      </c>
      <c r="C55" s="789"/>
      <c r="D55" s="789"/>
      <c r="E55" s="789"/>
      <c r="F55" s="789"/>
      <c r="G55" s="789"/>
      <c r="H55" s="789"/>
      <c r="I55" s="789"/>
      <c r="J55" s="789"/>
      <c r="K55" s="789"/>
      <c r="L55" s="789"/>
      <c r="M55" s="789"/>
      <c r="N55" s="790"/>
      <c r="O55" s="778">
        <f>J34</f>
        <v>0</v>
      </c>
      <c r="P55" s="779"/>
      <c r="Q55" s="779"/>
      <c r="R55" s="779"/>
      <c r="S55" s="744">
        <f>'T5-Sources'!AE14</f>
        <v>0</v>
      </c>
      <c r="T55" s="744"/>
      <c r="U55" s="744"/>
      <c r="V55" s="744"/>
      <c r="W55" s="741">
        <v>0.15</v>
      </c>
      <c r="X55" s="741"/>
      <c r="Y55" s="741"/>
      <c r="Z55" s="742"/>
      <c r="AA55" s="747">
        <f>IF(O55&gt;0,O55/S55,0)</f>
        <v>0</v>
      </c>
      <c r="AB55" s="748"/>
      <c r="AC55" s="748"/>
      <c r="AD55" s="749"/>
    </row>
    <row r="56" spans="2:30" ht="15" customHeight="1" x14ac:dyDescent="0.25">
      <c r="B56" s="791" t="s">
        <v>1253</v>
      </c>
      <c r="C56" s="792"/>
      <c r="D56" s="792"/>
      <c r="E56" s="792"/>
      <c r="F56" s="792"/>
      <c r="G56" s="792"/>
      <c r="H56" s="792"/>
      <c r="I56" s="792"/>
      <c r="J56" s="792"/>
      <c r="K56" s="792"/>
      <c r="L56" s="792"/>
      <c r="M56" s="792"/>
      <c r="N56" s="793"/>
      <c r="O56" s="743">
        <f>SUM(J29,J38,J34)</f>
        <v>0</v>
      </c>
      <c r="P56" s="744"/>
      <c r="Q56" s="744"/>
      <c r="R56" s="744"/>
      <c r="S56" s="744">
        <f>'T5-Sources'!AE14</f>
        <v>0</v>
      </c>
      <c r="T56" s="744"/>
      <c r="U56" s="744"/>
      <c r="V56" s="744"/>
      <c r="W56" s="741">
        <v>0.2</v>
      </c>
      <c r="X56" s="741"/>
      <c r="Y56" s="741"/>
      <c r="Z56" s="742"/>
      <c r="AA56" s="747">
        <f>IF(AND(O56&gt;0,S56&gt;0),O56/S56,0)</f>
        <v>0</v>
      </c>
      <c r="AB56" s="748"/>
      <c r="AC56" s="748"/>
      <c r="AD56" s="749"/>
    </row>
    <row r="57" spans="2:30" ht="15" customHeight="1" thickBot="1" x14ac:dyDescent="0.3">
      <c r="B57" s="794"/>
      <c r="C57" s="795"/>
      <c r="D57" s="795"/>
      <c r="E57" s="795"/>
      <c r="F57" s="795"/>
      <c r="G57" s="795"/>
      <c r="H57" s="795"/>
      <c r="I57" s="795"/>
      <c r="J57" s="795"/>
      <c r="K57" s="795"/>
      <c r="L57" s="795"/>
      <c r="M57" s="795"/>
      <c r="N57" s="796"/>
      <c r="O57" s="574"/>
      <c r="P57" s="471"/>
      <c r="Q57" s="471"/>
      <c r="R57" s="471"/>
      <c r="S57" s="471"/>
      <c r="T57" s="471"/>
      <c r="U57" s="471"/>
      <c r="V57" s="471"/>
      <c r="W57" s="745"/>
      <c r="X57" s="745"/>
      <c r="Y57" s="745"/>
      <c r="Z57" s="746"/>
      <c r="AA57" s="750"/>
      <c r="AB57" s="751"/>
      <c r="AC57" s="751"/>
      <c r="AD57" s="752"/>
    </row>
    <row r="58" spans="2:30" ht="15" customHeight="1" thickBot="1" x14ac:dyDescent="0.3"/>
    <row r="59" spans="2:30" ht="15" customHeight="1" x14ac:dyDescent="0.25">
      <c r="B59" s="544" t="s">
        <v>155</v>
      </c>
      <c r="C59" s="456"/>
      <c r="D59" s="456"/>
      <c r="E59" s="456"/>
      <c r="F59" s="456"/>
      <c r="G59" s="456"/>
      <c r="H59" s="456"/>
      <c r="I59" s="456"/>
      <c r="J59" s="456"/>
      <c r="K59" s="456"/>
      <c r="L59" s="456"/>
      <c r="M59" s="456"/>
      <c r="N59" s="739"/>
      <c r="O59" s="429" t="s">
        <v>142</v>
      </c>
      <c r="P59" s="430"/>
      <c r="Q59" s="430"/>
      <c r="R59" s="430"/>
      <c r="S59" s="430" t="s">
        <v>610</v>
      </c>
      <c r="T59" s="430"/>
      <c r="U59" s="430"/>
      <c r="V59" s="430"/>
      <c r="W59" s="430" t="s">
        <v>810</v>
      </c>
      <c r="X59" s="456"/>
      <c r="Y59" s="456"/>
      <c r="Z59" s="457"/>
      <c r="AA59" s="547" t="s">
        <v>156</v>
      </c>
      <c r="AB59" s="430"/>
      <c r="AC59" s="430"/>
      <c r="AD59" s="431"/>
    </row>
    <row r="60" spans="2:30" ht="15" customHeight="1" thickBot="1" x14ac:dyDescent="0.3">
      <c r="B60" s="545"/>
      <c r="C60" s="459"/>
      <c r="D60" s="459"/>
      <c r="E60" s="459"/>
      <c r="F60" s="459"/>
      <c r="G60" s="459"/>
      <c r="H60" s="459"/>
      <c r="I60" s="459"/>
      <c r="J60" s="459"/>
      <c r="K60" s="459"/>
      <c r="L60" s="459"/>
      <c r="M60" s="459"/>
      <c r="N60" s="740"/>
      <c r="O60" s="432"/>
      <c r="P60" s="391"/>
      <c r="Q60" s="391"/>
      <c r="R60" s="391"/>
      <c r="S60" s="391"/>
      <c r="T60" s="391"/>
      <c r="U60" s="391"/>
      <c r="V60" s="391"/>
      <c r="W60" s="459"/>
      <c r="X60" s="459"/>
      <c r="Y60" s="459"/>
      <c r="Z60" s="460"/>
      <c r="AA60" s="422"/>
      <c r="AB60" s="391"/>
      <c r="AC60" s="391"/>
      <c r="AD60" s="433"/>
    </row>
    <row r="61" spans="2:30" ht="15" customHeight="1" thickBot="1" x14ac:dyDescent="0.3">
      <c r="B61" s="768" t="s">
        <v>142</v>
      </c>
      <c r="C61" s="769"/>
      <c r="D61" s="769"/>
      <c r="E61" s="769"/>
      <c r="F61" s="769"/>
      <c r="G61" s="769"/>
      <c r="H61" s="769"/>
      <c r="I61" s="769"/>
      <c r="J61" s="769"/>
      <c r="K61" s="769"/>
      <c r="L61" s="769"/>
      <c r="M61" s="769"/>
      <c r="N61" s="770"/>
      <c r="O61" s="771">
        <f>J33</f>
        <v>0</v>
      </c>
      <c r="P61" s="592"/>
      <c r="Q61" s="592"/>
      <c r="R61" s="592"/>
      <c r="S61" s="772">
        <f>'T4-Units'!B54</f>
        <v>0</v>
      </c>
      <c r="T61" s="772"/>
      <c r="U61" s="772"/>
      <c r="V61" s="772"/>
      <c r="W61" s="773">
        <v>1000</v>
      </c>
      <c r="X61" s="773"/>
      <c r="Y61" s="773"/>
      <c r="Z61" s="774"/>
      <c r="AA61" s="775">
        <f>IF(AND(O61&gt;0,S61&gt;0),O61/S61,0)</f>
        <v>0</v>
      </c>
      <c r="AB61" s="776"/>
      <c r="AC61" s="776"/>
      <c r="AD61" s="777"/>
    </row>
    <row r="62" spans="2:30" ht="15" customHeight="1" thickBot="1" x14ac:dyDescent="0.3"/>
    <row r="63" spans="2:30" ht="15" customHeight="1" thickTop="1" x14ac:dyDescent="0.25">
      <c r="B63" s="780" t="s">
        <v>681</v>
      </c>
      <c r="C63" s="781"/>
      <c r="D63" s="781"/>
      <c r="E63" s="781"/>
      <c r="F63" s="781"/>
      <c r="G63" s="781"/>
      <c r="H63" s="781"/>
      <c r="I63" s="781"/>
      <c r="J63" s="781"/>
      <c r="K63" s="781"/>
      <c r="L63" s="781"/>
      <c r="M63" s="781"/>
      <c r="N63" s="781"/>
      <c r="O63" s="781"/>
      <c r="P63" s="781"/>
      <c r="Q63" s="781"/>
      <c r="R63" s="781"/>
      <c r="S63" s="781"/>
      <c r="T63" s="781"/>
      <c r="U63" s="781"/>
      <c r="V63" s="781"/>
      <c r="W63" s="781"/>
      <c r="X63" s="781"/>
      <c r="Y63" s="781"/>
      <c r="Z63" s="781"/>
      <c r="AA63" s="781"/>
      <c r="AB63" s="781"/>
      <c r="AC63" s="781"/>
      <c r="AD63" s="782"/>
    </row>
    <row r="64" spans="2:30" ht="15" customHeight="1" thickBot="1" x14ac:dyDescent="0.3">
      <c r="B64" s="24"/>
      <c r="AD64" s="25"/>
    </row>
    <row r="65" spans="2:30" ht="15" customHeight="1" x14ac:dyDescent="0.25">
      <c r="B65" s="24"/>
      <c r="C65" s="797" t="s">
        <v>155</v>
      </c>
      <c r="D65" s="798"/>
      <c r="E65" s="798"/>
      <c r="F65" s="798"/>
      <c r="G65" s="798"/>
      <c r="H65" s="798"/>
      <c r="I65" s="798"/>
      <c r="J65" s="798"/>
      <c r="K65" s="798"/>
      <c r="L65" s="798"/>
      <c r="M65" s="799"/>
      <c r="N65" s="810" t="s">
        <v>120</v>
      </c>
      <c r="O65" s="811"/>
      <c r="P65" s="811"/>
      <c r="Q65" s="811"/>
      <c r="R65" s="811" t="s">
        <v>154</v>
      </c>
      <c r="S65" s="811"/>
      <c r="T65" s="811"/>
      <c r="U65" s="811"/>
      <c r="V65" s="811" t="s">
        <v>811</v>
      </c>
      <c r="W65" s="814"/>
      <c r="X65" s="814"/>
      <c r="Y65" s="815"/>
      <c r="Z65" s="818" t="s">
        <v>153</v>
      </c>
      <c r="AA65" s="811"/>
      <c r="AB65" s="811"/>
      <c r="AC65" s="819"/>
      <c r="AD65" s="25"/>
    </row>
    <row r="66" spans="2:30" ht="15" customHeight="1" thickBot="1" x14ac:dyDescent="0.3">
      <c r="B66" s="24"/>
      <c r="C66" s="800"/>
      <c r="D66" s="801"/>
      <c r="E66" s="801"/>
      <c r="F66" s="801"/>
      <c r="G66" s="801"/>
      <c r="H66" s="801"/>
      <c r="I66" s="801"/>
      <c r="J66" s="801"/>
      <c r="K66" s="801"/>
      <c r="L66" s="801"/>
      <c r="M66" s="802"/>
      <c r="N66" s="812"/>
      <c r="O66" s="813"/>
      <c r="P66" s="813"/>
      <c r="Q66" s="813"/>
      <c r="R66" s="813"/>
      <c r="S66" s="813"/>
      <c r="T66" s="813"/>
      <c r="U66" s="813"/>
      <c r="V66" s="816"/>
      <c r="W66" s="816"/>
      <c r="X66" s="816"/>
      <c r="Y66" s="817"/>
      <c r="Z66" s="820"/>
      <c r="AA66" s="813"/>
      <c r="AB66" s="813"/>
      <c r="AC66" s="821"/>
      <c r="AD66" s="25"/>
    </row>
    <row r="67" spans="2:30" ht="15" customHeight="1" thickBot="1" x14ac:dyDescent="0.3">
      <c r="B67" s="24"/>
      <c r="C67" s="803" t="s">
        <v>131</v>
      </c>
      <c r="D67" s="804"/>
      <c r="E67" s="804"/>
      <c r="F67" s="804"/>
      <c r="G67" s="804"/>
      <c r="H67" s="804"/>
      <c r="I67" s="804"/>
      <c r="J67" s="804"/>
      <c r="K67" s="804"/>
      <c r="L67" s="804"/>
      <c r="M67" s="805"/>
      <c r="N67" s="822">
        <f>J13</f>
        <v>0</v>
      </c>
      <c r="O67" s="618"/>
      <c r="P67" s="618"/>
      <c r="Q67" s="618"/>
      <c r="R67" s="823">
        <f>'T5-Sources'!AE14</f>
        <v>0</v>
      </c>
      <c r="S67" s="823"/>
      <c r="T67" s="823"/>
      <c r="U67" s="823"/>
      <c r="V67" s="824">
        <v>0.51</v>
      </c>
      <c r="W67" s="824"/>
      <c r="X67" s="824"/>
      <c r="Y67" s="825"/>
      <c r="Z67" s="826">
        <f>IF(AND(N67&gt;0,R67&gt;0),N67/R67,0)</f>
        <v>0</v>
      </c>
      <c r="AA67" s="827"/>
      <c r="AB67" s="827"/>
      <c r="AC67" s="828"/>
      <c r="AD67" s="25"/>
    </row>
    <row r="68" spans="2:30" ht="15" customHeight="1" thickBot="1" x14ac:dyDescent="0.3">
      <c r="B68" s="26"/>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8"/>
    </row>
    <row r="69" spans="2:30" ht="15" customHeight="1" thickTop="1" thickBot="1" x14ac:dyDescent="0.3"/>
    <row r="70" spans="2:30" ht="15" customHeight="1" thickBot="1" x14ac:dyDescent="0.3">
      <c r="B70" s="172" t="s">
        <v>157</v>
      </c>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row>
    <row r="71" spans="2:30" ht="15" customHeight="1" thickBot="1" x14ac:dyDescent="0.3"/>
    <row r="72" spans="2:30" ht="15" customHeight="1" x14ac:dyDescent="0.25">
      <c r="B72" s="690"/>
      <c r="C72" s="691"/>
      <c r="D72" s="691"/>
      <c r="E72" s="691"/>
      <c r="F72" s="691"/>
      <c r="G72" s="691"/>
      <c r="H72" s="691"/>
      <c r="I72" s="691"/>
      <c r="J72" s="691"/>
      <c r="K72" s="691"/>
      <c r="L72" s="691"/>
      <c r="M72" s="691"/>
      <c r="N72" s="691"/>
      <c r="O72" s="691"/>
      <c r="P72" s="691"/>
      <c r="Q72" s="691"/>
      <c r="R72" s="598" t="s">
        <v>120</v>
      </c>
      <c r="S72" s="698"/>
      <c r="T72" s="698"/>
      <c r="U72" s="698"/>
      <c r="V72" s="786"/>
      <c r="W72" s="430" t="s">
        <v>610</v>
      </c>
      <c r="X72" s="430"/>
      <c r="Y72" s="430"/>
      <c r="Z72" s="431"/>
      <c r="AA72" s="547" t="s">
        <v>159</v>
      </c>
      <c r="AB72" s="430"/>
      <c r="AC72" s="430"/>
      <c r="AD72" s="431"/>
    </row>
    <row r="73" spans="2:30" ht="15" customHeight="1" thickBot="1" x14ac:dyDescent="0.3">
      <c r="B73" s="694"/>
      <c r="C73" s="695"/>
      <c r="D73" s="695"/>
      <c r="E73" s="695"/>
      <c r="F73" s="695"/>
      <c r="G73" s="695"/>
      <c r="H73" s="695"/>
      <c r="I73" s="695"/>
      <c r="J73" s="695"/>
      <c r="K73" s="695"/>
      <c r="L73" s="695"/>
      <c r="M73" s="695"/>
      <c r="N73" s="695"/>
      <c r="O73" s="695"/>
      <c r="P73" s="695"/>
      <c r="Q73" s="695"/>
      <c r="R73" s="602"/>
      <c r="S73" s="700"/>
      <c r="T73" s="700"/>
      <c r="U73" s="700"/>
      <c r="V73" s="787"/>
      <c r="W73" s="391"/>
      <c r="X73" s="391"/>
      <c r="Y73" s="391"/>
      <c r="Z73" s="433"/>
      <c r="AA73" s="422"/>
      <c r="AB73" s="391"/>
      <c r="AC73" s="391"/>
      <c r="AD73" s="433"/>
    </row>
    <row r="74" spans="2:30" ht="15" customHeight="1" x14ac:dyDescent="0.25">
      <c r="B74" s="525" t="s">
        <v>682</v>
      </c>
      <c r="C74" s="526"/>
      <c r="D74" s="526"/>
      <c r="E74" s="526"/>
      <c r="F74" s="526"/>
      <c r="G74" s="526"/>
      <c r="H74" s="526"/>
      <c r="I74" s="526"/>
      <c r="J74" s="526"/>
      <c r="K74" s="526"/>
      <c r="L74" s="526"/>
      <c r="M74" s="526"/>
      <c r="N74" s="526"/>
      <c r="O74" s="526"/>
      <c r="P74" s="526"/>
      <c r="Q74" s="526"/>
      <c r="R74" s="493">
        <f>Z40</f>
        <v>0</v>
      </c>
      <c r="S74" s="494"/>
      <c r="T74" s="494"/>
      <c r="U74" s="494"/>
      <c r="V74" s="783"/>
      <c r="W74" s="806">
        <f>'T4-Units'!B54</f>
        <v>0</v>
      </c>
      <c r="X74" s="806"/>
      <c r="Y74" s="806"/>
      <c r="Z74" s="807"/>
      <c r="AA74" s="762">
        <f>IF(AND(R74&gt;0,W74&gt;0),R74/W74,0)</f>
        <v>0</v>
      </c>
      <c r="AB74" s="763"/>
      <c r="AC74" s="763"/>
      <c r="AD74" s="764"/>
    </row>
    <row r="75" spans="2:30" ht="15" customHeight="1" thickBot="1" x14ac:dyDescent="0.3">
      <c r="B75" s="190" t="s">
        <v>160</v>
      </c>
      <c r="C75" s="191"/>
      <c r="D75" s="191"/>
      <c r="E75" s="191"/>
      <c r="F75" s="191"/>
      <c r="G75" s="191"/>
      <c r="H75" s="191"/>
      <c r="I75" s="191"/>
      <c r="J75" s="191"/>
      <c r="K75" s="191"/>
      <c r="L75" s="191"/>
      <c r="M75" s="191"/>
      <c r="N75" s="191"/>
      <c r="O75" s="191"/>
      <c r="P75" s="191"/>
      <c r="Q75" s="191"/>
      <c r="R75" s="784">
        <f>'T5-Sources'!AE14</f>
        <v>0</v>
      </c>
      <c r="S75" s="785"/>
      <c r="T75" s="785"/>
      <c r="U75" s="785"/>
      <c r="V75" s="765"/>
      <c r="W75" s="808">
        <f>'T4-Units'!B54</f>
        <v>0</v>
      </c>
      <c r="X75" s="808"/>
      <c r="Y75" s="808"/>
      <c r="Z75" s="809"/>
      <c r="AA75" s="765">
        <f>IF(AND(R75&gt;0,W75&gt;0),R75/W75,0)</f>
        <v>0</v>
      </c>
      <c r="AB75" s="766"/>
      <c r="AC75" s="766"/>
      <c r="AD75" s="767"/>
    </row>
    <row r="76" spans="2:30" ht="15" customHeight="1" x14ac:dyDescent="0.25"/>
    <row r="77" spans="2:30" ht="15" customHeight="1" x14ac:dyDescent="0.25">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row>
    <row r="78" spans="2:30" ht="15" customHeight="1" x14ac:dyDescent="0.25"/>
    <row r="127" ht="15" customHeight="1" x14ac:dyDescent="0.25"/>
  </sheetData>
  <sheetProtection algorithmName="SHA-512" hashValue="UOMSlKnjZ9/VXDvkNpEYJ6kLGe+YyvYAMipLoB3dH9Uwc+2O384lS//gQ1FLfTY9WLrT9U3WNjFyrxSvIyEdIQ==" saltValue="CNMpm+Lk8ZrojQl9pVIoqQ==" spinCount="100000" sheet="1" selectLockedCells="1"/>
  <mergeCells count="238">
    <mergeCell ref="R44:U46"/>
    <mergeCell ref="V44:Y46"/>
    <mergeCell ref="N38:Q38"/>
    <mergeCell ref="N39:Q39"/>
    <mergeCell ref="V40:Y40"/>
    <mergeCell ref="R49:U49"/>
    <mergeCell ref="V49:Y49"/>
    <mergeCell ref="J47:M47"/>
    <mergeCell ref="N47:Q47"/>
    <mergeCell ref="R47:U47"/>
    <mergeCell ref="V47:Y47"/>
    <mergeCell ref="J48:M48"/>
    <mergeCell ref="N48:Q48"/>
    <mergeCell ref="R48:U48"/>
    <mergeCell ref="V48:Y48"/>
    <mergeCell ref="J49:M49"/>
    <mergeCell ref="N49:Q49"/>
    <mergeCell ref="J44:M46"/>
    <mergeCell ref="N44:Q46"/>
    <mergeCell ref="R28:U28"/>
    <mergeCell ref="R29:U29"/>
    <mergeCell ref="R16:U16"/>
    <mergeCell ref="B17:AD17"/>
    <mergeCell ref="V16:Y16"/>
    <mergeCell ref="V18:Y18"/>
    <mergeCell ref="V19:Y19"/>
    <mergeCell ref="Z11:AD11"/>
    <mergeCell ref="Z12:AD12"/>
    <mergeCell ref="Z18:AD18"/>
    <mergeCell ref="Z19:AD19"/>
    <mergeCell ref="Z13:AD13"/>
    <mergeCell ref="Z14:AD14"/>
    <mergeCell ref="Z15:AD15"/>
    <mergeCell ref="B27:I27"/>
    <mergeCell ref="B13:I13"/>
    <mergeCell ref="B14:I14"/>
    <mergeCell ref="B15:I15"/>
    <mergeCell ref="B16:I16"/>
    <mergeCell ref="J19:M19"/>
    <mergeCell ref="J20:M20"/>
    <mergeCell ref="J25:M25"/>
    <mergeCell ref="J26:M26"/>
    <mergeCell ref="J21:M22"/>
    <mergeCell ref="B77:AD77"/>
    <mergeCell ref="C65:M66"/>
    <mergeCell ref="C67:M67"/>
    <mergeCell ref="W72:Z73"/>
    <mergeCell ref="W74:Z74"/>
    <mergeCell ref="W75:Z75"/>
    <mergeCell ref="B70:AD70"/>
    <mergeCell ref="N65:Q66"/>
    <mergeCell ref="R65:U66"/>
    <mergeCell ref="V65:Y66"/>
    <mergeCell ref="Z65:AC66"/>
    <mergeCell ref="N67:Q67"/>
    <mergeCell ref="R67:U67"/>
    <mergeCell ref="V67:Y67"/>
    <mergeCell ref="Z67:AC67"/>
    <mergeCell ref="O59:R60"/>
    <mergeCell ref="B53:N54"/>
    <mergeCell ref="AA74:AD74"/>
    <mergeCell ref="AA75:AD75"/>
    <mergeCell ref="AA72:AD73"/>
    <mergeCell ref="B61:N61"/>
    <mergeCell ref="O61:R61"/>
    <mergeCell ref="S61:V61"/>
    <mergeCell ref="W61:Z61"/>
    <mergeCell ref="AA61:AD61"/>
    <mergeCell ref="O55:R55"/>
    <mergeCell ref="AA59:AD60"/>
    <mergeCell ref="B59:N60"/>
    <mergeCell ref="S59:V60"/>
    <mergeCell ref="W59:Z60"/>
    <mergeCell ref="B63:AD63"/>
    <mergeCell ref="B72:Q73"/>
    <mergeCell ref="B74:Q74"/>
    <mergeCell ref="B75:Q75"/>
    <mergeCell ref="R74:V74"/>
    <mergeCell ref="R75:V75"/>
    <mergeCell ref="R72:V73"/>
    <mergeCell ref="B55:N55"/>
    <mergeCell ref="B56:N57"/>
    <mergeCell ref="W53:Z54"/>
    <mergeCell ref="W55:Z55"/>
    <mergeCell ref="O56:R57"/>
    <mergeCell ref="S56:V57"/>
    <mergeCell ref="W56:Z57"/>
    <mergeCell ref="S55:V55"/>
    <mergeCell ref="AA55:AD55"/>
    <mergeCell ref="AA56:AD57"/>
    <mergeCell ref="Z20:AD20"/>
    <mergeCell ref="V25:Y25"/>
    <mergeCell ref="V26:Y26"/>
    <mergeCell ref="B51:AD51"/>
    <mergeCell ref="O53:R54"/>
    <mergeCell ref="S53:V54"/>
    <mergeCell ref="AA53:AD54"/>
    <mergeCell ref="V31:Y32"/>
    <mergeCell ref="V20:Y20"/>
    <mergeCell ref="V29:Y29"/>
    <mergeCell ref="V21:Y22"/>
    <mergeCell ref="V23:Y24"/>
    <mergeCell ref="N40:Q40"/>
    <mergeCell ref="R40:U40"/>
    <mergeCell ref="N33:Q33"/>
    <mergeCell ref="V36:Y36"/>
    <mergeCell ref="B2:AD2"/>
    <mergeCell ref="B4:AD4"/>
    <mergeCell ref="V11:Y11"/>
    <mergeCell ref="V12:Y12"/>
    <mergeCell ref="V13:Y13"/>
    <mergeCell ref="V15:Y15"/>
    <mergeCell ref="R15:U15"/>
    <mergeCell ref="B10:AD10"/>
    <mergeCell ref="R11:U11"/>
    <mergeCell ref="R12:U12"/>
    <mergeCell ref="R13:U13"/>
    <mergeCell ref="N15:Q15"/>
    <mergeCell ref="J14:M14"/>
    <mergeCell ref="N14:Q14"/>
    <mergeCell ref="R14:U14"/>
    <mergeCell ref="V14:Y14"/>
    <mergeCell ref="B6:I9"/>
    <mergeCell ref="Z6:AD9"/>
    <mergeCell ref="J6:Y6"/>
    <mergeCell ref="J7:M9"/>
    <mergeCell ref="N7:Q9"/>
    <mergeCell ref="N12:Q12"/>
    <mergeCell ref="B11:I11"/>
    <mergeCell ref="B12:I12"/>
    <mergeCell ref="J23:M24"/>
    <mergeCell ref="J15:M15"/>
    <mergeCell ref="J11:M11"/>
    <mergeCell ref="J12:M12"/>
    <mergeCell ref="J13:M13"/>
    <mergeCell ref="J40:M40"/>
    <mergeCell ref="R37:U37"/>
    <mergeCell ref="Z38:AD38"/>
    <mergeCell ref="Z39:AD39"/>
    <mergeCell ref="Z40:AD40"/>
    <mergeCell ref="V33:Y33"/>
    <mergeCell ref="J31:M32"/>
    <mergeCell ref="N31:Q32"/>
    <mergeCell ref="R31:U32"/>
    <mergeCell ref="R27:U27"/>
    <mergeCell ref="J36:M36"/>
    <mergeCell ref="J37:M37"/>
    <mergeCell ref="N34:Q34"/>
    <mergeCell ref="V37:Y37"/>
    <mergeCell ref="V38:Y38"/>
    <mergeCell ref="V39:Y39"/>
    <mergeCell ref="R39:U39"/>
    <mergeCell ref="J38:M38"/>
    <mergeCell ref="J39:M39"/>
    <mergeCell ref="R7:U9"/>
    <mergeCell ref="V7:Y9"/>
    <mergeCell ref="N11:Q11"/>
    <mergeCell ref="R25:U25"/>
    <mergeCell ref="R26:U26"/>
    <mergeCell ref="N21:Q22"/>
    <mergeCell ref="N23:Q24"/>
    <mergeCell ref="R20:U20"/>
    <mergeCell ref="R21:U22"/>
    <mergeCell ref="R23:U24"/>
    <mergeCell ref="N13:Q13"/>
    <mergeCell ref="R19:U19"/>
    <mergeCell ref="Z16:AD16"/>
    <mergeCell ref="B18:I18"/>
    <mergeCell ref="B19:I19"/>
    <mergeCell ref="B20:I20"/>
    <mergeCell ref="B21:I22"/>
    <mergeCell ref="Z47:AD47"/>
    <mergeCell ref="B28:I28"/>
    <mergeCell ref="B29:I29"/>
    <mergeCell ref="B23:I24"/>
    <mergeCell ref="N16:Q16"/>
    <mergeCell ref="N18:Q18"/>
    <mergeCell ref="N19:Q19"/>
    <mergeCell ref="N20:Q20"/>
    <mergeCell ref="N25:Q25"/>
    <mergeCell ref="N26:Q26"/>
    <mergeCell ref="N27:Q27"/>
    <mergeCell ref="N28:Q28"/>
    <mergeCell ref="J16:M16"/>
    <mergeCell ref="J18:M18"/>
    <mergeCell ref="R18:U18"/>
    <mergeCell ref="B37:I37"/>
    <mergeCell ref="B38:I38"/>
    <mergeCell ref="B39:I39"/>
    <mergeCell ref="B40:I40"/>
    <mergeCell ref="B48:I48"/>
    <mergeCell ref="B49:I49"/>
    <mergeCell ref="B47:I47"/>
    <mergeCell ref="B44:I46"/>
    <mergeCell ref="Z49:AD49"/>
    <mergeCell ref="Z25:AD25"/>
    <mergeCell ref="Z26:AD26"/>
    <mergeCell ref="Z27:AD27"/>
    <mergeCell ref="Z28:AD28"/>
    <mergeCell ref="Z29:AD29"/>
    <mergeCell ref="Z44:AD46"/>
    <mergeCell ref="B30:AD30"/>
    <mergeCell ref="J34:M34"/>
    <mergeCell ref="R33:U33"/>
    <mergeCell ref="R34:U34"/>
    <mergeCell ref="R36:U36"/>
    <mergeCell ref="V34:Y34"/>
    <mergeCell ref="V27:Y27"/>
    <mergeCell ref="V28:Y28"/>
    <mergeCell ref="B42:AD42"/>
    <mergeCell ref="B25:I25"/>
    <mergeCell ref="B26:I26"/>
    <mergeCell ref="Z48:AD48"/>
    <mergeCell ref="R38:U38"/>
    <mergeCell ref="Z37:AD37"/>
    <mergeCell ref="J33:M33"/>
    <mergeCell ref="Z21:AD22"/>
    <mergeCell ref="Z23:AD24"/>
    <mergeCell ref="Z31:AD32"/>
    <mergeCell ref="J35:M35"/>
    <mergeCell ref="N35:Q35"/>
    <mergeCell ref="R35:U35"/>
    <mergeCell ref="B33:I33"/>
    <mergeCell ref="B34:I34"/>
    <mergeCell ref="B36:I36"/>
    <mergeCell ref="V35:Y35"/>
    <mergeCell ref="Z35:AD35"/>
    <mergeCell ref="Z33:AD33"/>
    <mergeCell ref="Z34:AD34"/>
    <mergeCell ref="Z36:AD36"/>
    <mergeCell ref="B31:I32"/>
    <mergeCell ref="B35:I35"/>
    <mergeCell ref="N36:Q36"/>
    <mergeCell ref="N37:Q37"/>
    <mergeCell ref="J27:M27"/>
    <mergeCell ref="J28:M28"/>
    <mergeCell ref="N29:Q29"/>
    <mergeCell ref="J29:M29"/>
  </mergeCells>
  <conditionalFormatting sqref="J49:Z49">
    <cfRule type="cellIs" dxfId="119" priority="11" operator="notEqual">
      <formula>0</formula>
    </cfRule>
  </conditionalFormatting>
  <conditionalFormatting sqref="AA55:AD55">
    <cfRule type="cellIs" dxfId="118" priority="8" operator="greaterThan">
      <formula>$W$55</formula>
    </cfRule>
  </conditionalFormatting>
  <conditionalFormatting sqref="AA56:AD57">
    <cfRule type="cellIs" dxfId="117" priority="7" operator="greaterThan">
      <formula>$W$56</formula>
    </cfRule>
  </conditionalFormatting>
  <conditionalFormatting sqref="Z67:AC67">
    <cfRule type="cellIs" dxfId="116" priority="2" operator="lessThan">
      <formula>$V$67</formula>
    </cfRule>
  </conditionalFormatting>
  <conditionalFormatting sqref="AA61:AD61">
    <cfRule type="cellIs" dxfId="115" priority="1" operator="greaterThan">
      <formula>$W$61</formula>
    </cfRule>
  </conditionalFormatting>
  <printOptions horizontalCentered="1"/>
  <pageMargins left="0.5" right="0.5" top="0.5" bottom="0.5" header="0.3" footer="0.3"/>
  <pageSetup scale="82" fitToHeight="0" orientation="portrait" r:id="rId1"/>
  <headerFooter>
    <oddFooter>&amp;C&amp;P</oddFooter>
  </headerFooter>
  <rowBreaks count="1" manualBreakCount="1">
    <brk id="50" max="35" man="1"/>
  </rowBreaks>
  <colBreaks count="1" manualBreakCount="1">
    <brk id="1" max="75" man="1"/>
  </colBreaks>
  <extLst>
    <ext xmlns:x14="http://schemas.microsoft.com/office/spreadsheetml/2009/9/main" uri="{78C0D931-6437-407d-A8EE-F0AAD7539E65}">
      <x14:conditionalFormattings>
        <x14:conditionalFormatting xmlns:xm="http://schemas.microsoft.com/office/excel/2006/main">
          <x14:cfRule type="expression" priority="5" id="{0D4BF2FF-A529-4B5B-B349-C96B82C194D5}">
            <xm:f>OR('T8-Application Summary'!$Q$77="Rental Rehabilitation",'T8-Application Summary'!$Q$77="Acquisition / Rehabilitation")</xm:f>
            <x14:dxf>
              <fill>
                <patternFill patternType="solid"/>
              </fill>
            </x14:dxf>
          </x14:cfRule>
          <xm:sqref>C65:AC67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E70"/>
  <sheetViews>
    <sheetView showGridLines="0" zoomScaleNormal="100" workbookViewId="0">
      <selection activeCell="AB53" sqref="AB53:AD53"/>
    </sheetView>
  </sheetViews>
  <sheetFormatPr defaultColWidth="0" defaultRowHeight="15" customHeight="1" zeroHeight="1" x14ac:dyDescent="0.25"/>
  <cols>
    <col min="1" max="19" width="3.28515625" style="14" customWidth="1"/>
    <col min="20" max="20" width="5.5703125" style="14" customWidth="1"/>
    <col min="21" max="29" width="3.28515625" style="14" customWidth="1"/>
    <col min="30" max="30" width="6.28515625" style="14" customWidth="1"/>
    <col min="31" max="31" width="3.28515625" style="14" customWidth="1"/>
    <col min="32" max="16384" width="9.140625" style="14" hidden="1"/>
  </cols>
  <sheetData>
    <row r="1" spans="2:30" ht="15" customHeight="1" x14ac:dyDescent="0.25"/>
    <row r="2" spans="2:30" ht="15" customHeight="1" x14ac:dyDescent="0.25">
      <c r="B2" s="180" t="s">
        <v>900</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row>
    <row r="3" spans="2:30" ht="15" customHeight="1" thickBot="1" x14ac:dyDescent="0.3"/>
    <row r="4" spans="2:30" ht="15" customHeight="1" thickBot="1" x14ac:dyDescent="0.3">
      <c r="B4" s="172" t="s">
        <v>688</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row>
    <row r="5" spans="2:30" ht="15" customHeight="1" x14ac:dyDescent="0.25"/>
    <row r="6" spans="2:30" ht="15" customHeight="1" x14ac:dyDescent="0.25">
      <c r="B6" s="210" t="s">
        <v>1295</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row>
    <row r="7" spans="2:30" ht="15" customHeight="1" x14ac:dyDescent="0.25">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row>
    <row r="8" spans="2:30" ht="15" customHeight="1" thickBot="1" x14ac:dyDescent="0.3"/>
    <row r="9" spans="2:30" ht="15" customHeight="1" x14ac:dyDescent="0.25">
      <c r="B9" s="429" t="s">
        <v>161</v>
      </c>
      <c r="C9" s="456"/>
      <c r="D9" s="456"/>
      <c r="E9" s="456"/>
      <c r="F9" s="456"/>
      <c r="G9" s="456"/>
      <c r="H9" s="457"/>
      <c r="I9" s="547" t="s">
        <v>120</v>
      </c>
      <c r="J9" s="430"/>
      <c r="K9" s="430"/>
      <c r="L9" s="430"/>
      <c r="M9" s="972" t="s">
        <v>179</v>
      </c>
      <c r="N9" s="698"/>
      <c r="O9" s="698"/>
      <c r="P9" s="698"/>
      <c r="Q9" s="698"/>
      <c r="R9" s="698"/>
      <c r="S9" s="698"/>
      <c r="T9" s="698"/>
      <c r="U9" s="698"/>
      <c r="V9" s="698"/>
      <c r="W9" s="698"/>
      <c r="X9" s="698"/>
      <c r="Y9" s="698"/>
      <c r="Z9" s="698"/>
      <c r="AA9" s="786"/>
      <c r="AB9" s="379" t="s">
        <v>503</v>
      </c>
      <c r="AC9" s="380"/>
      <c r="AD9" s="437"/>
    </row>
    <row r="10" spans="2:30" ht="15" customHeight="1" thickBot="1" x14ac:dyDescent="0.3">
      <c r="B10" s="545"/>
      <c r="C10" s="459"/>
      <c r="D10" s="459"/>
      <c r="E10" s="459"/>
      <c r="F10" s="459"/>
      <c r="G10" s="459"/>
      <c r="H10" s="460"/>
      <c r="I10" s="422"/>
      <c r="J10" s="391"/>
      <c r="K10" s="391"/>
      <c r="L10" s="391"/>
      <c r="M10" s="973"/>
      <c r="N10" s="700"/>
      <c r="O10" s="700"/>
      <c r="P10" s="700"/>
      <c r="Q10" s="700"/>
      <c r="R10" s="700"/>
      <c r="S10" s="700"/>
      <c r="T10" s="700"/>
      <c r="U10" s="700"/>
      <c r="V10" s="700"/>
      <c r="W10" s="700"/>
      <c r="X10" s="700"/>
      <c r="Y10" s="700"/>
      <c r="Z10" s="700"/>
      <c r="AA10" s="787"/>
      <c r="AB10" s="385"/>
      <c r="AC10" s="386"/>
      <c r="AD10" s="479"/>
    </row>
    <row r="11" spans="2:30" ht="15" customHeight="1" x14ac:dyDescent="0.25">
      <c r="B11" s="946" t="s">
        <v>162</v>
      </c>
      <c r="C11" s="947"/>
      <c r="D11" s="947"/>
      <c r="E11" s="947"/>
      <c r="F11" s="947"/>
      <c r="G11" s="947"/>
      <c r="H11" s="948"/>
      <c r="I11" s="717"/>
      <c r="J11" s="949"/>
      <c r="K11" s="949"/>
      <c r="L11" s="949"/>
      <c r="M11" s="889" t="s">
        <v>1271</v>
      </c>
      <c r="N11" s="890"/>
      <c r="O11" s="890"/>
      <c r="P11" s="890"/>
      <c r="Q11" s="890"/>
      <c r="R11" s="890"/>
      <c r="S11" s="890"/>
      <c r="T11" s="890"/>
      <c r="U11" s="890"/>
      <c r="V11" s="890"/>
      <c r="W11" s="890"/>
      <c r="X11" s="890"/>
      <c r="Y11" s="890"/>
      <c r="Z11" s="890"/>
      <c r="AA11" s="891"/>
      <c r="AB11" s="895"/>
      <c r="AC11" s="896"/>
      <c r="AD11" s="897"/>
    </row>
    <row r="12" spans="2:30" ht="15" customHeight="1" x14ac:dyDescent="0.25">
      <c r="B12" s="869"/>
      <c r="C12" s="870"/>
      <c r="D12" s="870"/>
      <c r="E12" s="870"/>
      <c r="F12" s="870"/>
      <c r="G12" s="870"/>
      <c r="H12" s="871"/>
      <c r="I12" s="872"/>
      <c r="J12" s="873"/>
      <c r="K12" s="873"/>
      <c r="L12" s="873"/>
      <c r="M12" s="892"/>
      <c r="N12" s="893"/>
      <c r="O12" s="893"/>
      <c r="P12" s="893"/>
      <c r="Q12" s="893"/>
      <c r="R12" s="893"/>
      <c r="S12" s="893"/>
      <c r="T12" s="893"/>
      <c r="U12" s="893"/>
      <c r="V12" s="893"/>
      <c r="W12" s="893"/>
      <c r="X12" s="893"/>
      <c r="Y12" s="893"/>
      <c r="Z12" s="893"/>
      <c r="AA12" s="894"/>
      <c r="AB12" s="898"/>
      <c r="AC12" s="899"/>
      <c r="AD12" s="900"/>
    </row>
    <row r="13" spans="2:30" ht="15" customHeight="1" x14ac:dyDescent="0.25">
      <c r="B13" s="886" t="s">
        <v>163</v>
      </c>
      <c r="C13" s="887"/>
      <c r="D13" s="887"/>
      <c r="E13" s="887"/>
      <c r="F13" s="887"/>
      <c r="G13" s="887"/>
      <c r="H13" s="888"/>
      <c r="I13" s="872"/>
      <c r="J13" s="873"/>
      <c r="K13" s="873"/>
      <c r="L13" s="873"/>
      <c r="M13" s="901" t="s">
        <v>683</v>
      </c>
      <c r="N13" s="902"/>
      <c r="O13" s="902"/>
      <c r="P13" s="902"/>
      <c r="Q13" s="902"/>
      <c r="R13" s="902"/>
      <c r="S13" s="902"/>
      <c r="T13" s="902"/>
      <c r="U13" s="902"/>
      <c r="V13" s="902"/>
      <c r="W13" s="902"/>
      <c r="X13" s="902"/>
      <c r="Y13" s="902"/>
      <c r="Z13" s="902"/>
      <c r="AA13" s="903"/>
      <c r="AB13" s="907"/>
      <c r="AC13" s="908"/>
      <c r="AD13" s="909"/>
    </row>
    <row r="14" spans="2:30" ht="15" customHeight="1" x14ac:dyDescent="0.25">
      <c r="B14" s="886"/>
      <c r="C14" s="887"/>
      <c r="D14" s="887"/>
      <c r="E14" s="887"/>
      <c r="F14" s="887"/>
      <c r="G14" s="887"/>
      <c r="H14" s="888"/>
      <c r="I14" s="872"/>
      <c r="J14" s="873"/>
      <c r="K14" s="873"/>
      <c r="L14" s="873"/>
      <c r="M14" s="904"/>
      <c r="N14" s="905"/>
      <c r="O14" s="905"/>
      <c r="P14" s="905"/>
      <c r="Q14" s="905"/>
      <c r="R14" s="905"/>
      <c r="S14" s="905"/>
      <c r="T14" s="905"/>
      <c r="U14" s="905"/>
      <c r="V14" s="905"/>
      <c r="W14" s="905"/>
      <c r="X14" s="905"/>
      <c r="Y14" s="905"/>
      <c r="Z14" s="905"/>
      <c r="AA14" s="906"/>
      <c r="AB14" s="898"/>
      <c r="AC14" s="899"/>
      <c r="AD14" s="900"/>
    </row>
    <row r="15" spans="2:30" ht="15" customHeight="1" x14ac:dyDescent="0.25">
      <c r="B15" s="869" t="s">
        <v>164</v>
      </c>
      <c r="C15" s="870"/>
      <c r="D15" s="870"/>
      <c r="E15" s="870"/>
      <c r="F15" s="870"/>
      <c r="G15" s="870"/>
      <c r="H15" s="871"/>
      <c r="I15" s="872"/>
      <c r="J15" s="873"/>
      <c r="K15" s="873"/>
      <c r="L15" s="873"/>
      <c r="M15" s="910" t="s">
        <v>684</v>
      </c>
      <c r="N15" s="911"/>
      <c r="O15" s="911"/>
      <c r="P15" s="911"/>
      <c r="Q15" s="911"/>
      <c r="R15" s="911"/>
      <c r="S15" s="911"/>
      <c r="T15" s="911"/>
      <c r="U15" s="911"/>
      <c r="V15" s="911"/>
      <c r="W15" s="911"/>
      <c r="X15" s="911"/>
      <c r="Y15" s="911"/>
      <c r="Z15" s="911"/>
      <c r="AA15" s="912"/>
      <c r="AB15" s="907"/>
      <c r="AC15" s="908"/>
      <c r="AD15" s="909"/>
    </row>
    <row r="16" spans="2:30" ht="15" customHeight="1" x14ac:dyDescent="0.25">
      <c r="B16" s="869"/>
      <c r="C16" s="870"/>
      <c r="D16" s="870"/>
      <c r="E16" s="870"/>
      <c r="F16" s="870"/>
      <c r="G16" s="870"/>
      <c r="H16" s="871"/>
      <c r="I16" s="872"/>
      <c r="J16" s="873"/>
      <c r="K16" s="873"/>
      <c r="L16" s="873"/>
      <c r="M16" s="892"/>
      <c r="N16" s="893"/>
      <c r="O16" s="893"/>
      <c r="P16" s="893"/>
      <c r="Q16" s="893"/>
      <c r="R16" s="893"/>
      <c r="S16" s="893"/>
      <c r="T16" s="893"/>
      <c r="U16" s="893"/>
      <c r="V16" s="893"/>
      <c r="W16" s="893"/>
      <c r="X16" s="893"/>
      <c r="Y16" s="893"/>
      <c r="Z16" s="893"/>
      <c r="AA16" s="894"/>
      <c r="AB16" s="898"/>
      <c r="AC16" s="899"/>
      <c r="AD16" s="900"/>
    </row>
    <row r="17" spans="2:30" ht="15" customHeight="1" x14ac:dyDescent="0.25">
      <c r="B17" s="886" t="s">
        <v>125</v>
      </c>
      <c r="C17" s="887"/>
      <c r="D17" s="887"/>
      <c r="E17" s="887"/>
      <c r="F17" s="887"/>
      <c r="G17" s="887"/>
      <c r="H17" s="888"/>
      <c r="I17" s="872"/>
      <c r="J17" s="873"/>
      <c r="K17" s="873"/>
      <c r="L17" s="873"/>
      <c r="M17" s="857" t="s">
        <v>1104</v>
      </c>
      <c r="N17" s="858"/>
      <c r="O17" s="858"/>
      <c r="P17" s="858"/>
      <c r="Q17" s="858"/>
      <c r="R17" s="858"/>
      <c r="S17" s="858"/>
      <c r="T17" s="858"/>
      <c r="U17" s="858"/>
      <c r="V17" s="858"/>
      <c r="W17" s="858"/>
      <c r="X17" s="858"/>
      <c r="Y17" s="858"/>
      <c r="Z17" s="858"/>
      <c r="AA17" s="859"/>
      <c r="AB17" s="863"/>
      <c r="AC17" s="864"/>
      <c r="AD17" s="865"/>
    </row>
    <row r="18" spans="2:30" ht="15" customHeight="1" x14ac:dyDescent="0.25">
      <c r="B18" s="886"/>
      <c r="C18" s="887"/>
      <c r="D18" s="887"/>
      <c r="E18" s="887"/>
      <c r="F18" s="887"/>
      <c r="G18" s="887"/>
      <c r="H18" s="888"/>
      <c r="I18" s="872"/>
      <c r="J18" s="873"/>
      <c r="K18" s="873"/>
      <c r="L18" s="873"/>
      <c r="M18" s="860"/>
      <c r="N18" s="861"/>
      <c r="O18" s="861"/>
      <c r="P18" s="861"/>
      <c r="Q18" s="861"/>
      <c r="R18" s="861"/>
      <c r="S18" s="861"/>
      <c r="T18" s="861"/>
      <c r="U18" s="861"/>
      <c r="V18" s="861"/>
      <c r="W18" s="861"/>
      <c r="X18" s="861"/>
      <c r="Y18" s="861"/>
      <c r="Z18" s="861"/>
      <c r="AA18" s="862"/>
      <c r="AB18" s="866"/>
      <c r="AC18" s="867"/>
      <c r="AD18" s="868"/>
    </row>
    <row r="19" spans="2:30" ht="15" customHeight="1" x14ac:dyDescent="0.25">
      <c r="B19" s="869" t="s">
        <v>165</v>
      </c>
      <c r="C19" s="870"/>
      <c r="D19" s="870"/>
      <c r="E19" s="870"/>
      <c r="F19" s="870"/>
      <c r="G19" s="870"/>
      <c r="H19" s="871"/>
      <c r="I19" s="872"/>
      <c r="J19" s="873"/>
      <c r="K19" s="873"/>
      <c r="L19" s="873"/>
      <c r="M19" s="874" t="s">
        <v>685</v>
      </c>
      <c r="N19" s="875"/>
      <c r="O19" s="875"/>
      <c r="P19" s="875"/>
      <c r="Q19" s="875"/>
      <c r="R19" s="875"/>
      <c r="S19" s="875"/>
      <c r="T19" s="875"/>
      <c r="U19" s="875"/>
      <c r="V19" s="875"/>
      <c r="W19" s="875"/>
      <c r="X19" s="875"/>
      <c r="Y19" s="875"/>
      <c r="Z19" s="875"/>
      <c r="AA19" s="876"/>
      <c r="AB19" s="863"/>
      <c r="AC19" s="864"/>
      <c r="AD19" s="865"/>
    </row>
    <row r="20" spans="2:30" ht="15" customHeight="1" x14ac:dyDescent="0.25">
      <c r="B20" s="869"/>
      <c r="C20" s="870"/>
      <c r="D20" s="870"/>
      <c r="E20" s="870"/>
      <c r="F20" s="870"/>
      <c r="G20" s="870"/>
      <c r="H20" s="871"/>
      <c r="I20" s="872"/>
      <c r="J20" s="873"/>
      <c r="K20" s="873"/>
      <c r="L20" s="873"/>
      <c r="M20" s="877"/>
      <c r="N20" s="878"/>
      <c r="O20" s="878"/>
      <c r="P20" s="878"/>
      <c r="Q20" s="878"/>
      <c r="R20" s="878"/>
      <c r="S20" s="878"/>
      <c r="T20" s="878"/>
      <c r="U20" s="878"/>
      <c r="V20" s="878"/>
      <c r="W20" s="878"/>
      <c r="X20" s="878"/>
      <c r="Y20" s="878"/>
      <c r="Z20" s="878"/>
      <c r="AA20" s="879"/>
      <c r="AB20" s="883"/>
      <c r="AC20" s="884"/>
      <c r="AD20" s="885"/>
    </row>
    <row r="21" spans="2:30" ht="15" customHeight="1" x14ac:dyDescent="0.25">
      <c r="B21" s="869"/>
      <c r="C21" s="870"/>
      <c r="D21" s="870"/>
      <c r="E21" s="870"/>
      <c r="F21" s="870"/>
      <c r="G21" s="870"/>
      <c r="H21" s="871"/>
      <c r="I21" s="872"/>
      <c r="J21" s="873"/>
      <c r="K21" s="873"/>
      <c r="L21" s="873"/>
      <c r="M21" s="880"/>
      <c r="N21" s="881"/>
      <c r="O21" s="881"/>
      <c r="P21" s="881"/>
      <c r="Q21" s="881"/>
      <c r="R21" s="881"/>
      <c r="S21" s="881"/>
      <c r="T21" s="881"/>
      <c r="U21" s="881"/>
      <c r="V21" s="881"/>
      <c r="W21" s="881"/>
      <c r="X21" s="881"/>
      <c r="Y21" s="881"/>
      <c r="Z21" s="881"/>
      <c r="AA21" s="882"/>
      <c r="AB21" s="866"/>
      <c r="AC21" s="867"/>
      <c r="AD21" s="868"/>
    </row>
    <row r="22" spans="2:30" ht="15" customHeight="1" x14ac:dyDescent="0.25">
      <c r="B22" s="931" t="s">
        <v>166</v>
      </c>
      <c r="C22" s="932"/>
      <c r="D22" s="932"/>
      <c r="E22" s="932"/>
      <c r="F22" s="932"/>
      <c r="G22" s="932"/>
      <c r="H22" s="933"/>
      <c r="I22" s="872"/>
      <c r="J22" s="873"/>
      <c r="K22" s="873"/>
      <c r="L22" s="873"/>
      <c r="M22" s="857" t="s">
        <v>176</v>
      </c>
      <c r="N22" s="858"/>
      <c r="O22" s="858"/>
      <c r="P22" s="858"/>
      <c r="Q22" s="858"/>
      <c r="R22" s="858"/>
      <c r="S22" s="858"/>
      <c r="T22" s="858"/>
      <c r="U22" s="858"/>
      <c r="V22" s="858"/>
      <c r="W22" s="858"/>
      <c r="X22" s="858"/>
      <c r="Y22" s="858"/>
      <c r="Z22" s="858"/>
      <c r="AA22" s="859"/>
      <c r="AB22" s="863"/>
      <c r="AC22" s="864"/>
      <c r="AD22" s="865"/>
    </row>
    <row r="23" spans="2:30" ht="15" customHeight="1" x14ac:dyDescent="0.25">
      <c r="B23" s="931"/>
      <c r="C23" s="932"/>
      <c r="D23" s="932"/>
      <c r="E23" s="932"/>
      <c r="F23" s="932"/>
      <c r="G23" s="932"/>
      <c r="H23" s="933"/>
      <c r="I23" s="872"/>
      <c r="J23" s="873"/>
      <c r="K23" s="873"/>
      <c r="L23" s="873"/>
      <c r="M23" s="934"/>
      <c r="N23" s="210"/>
      <c r="O23" s="210"/>
      <c r="P23" s="210"/>
      <c r="Q23" s="210"/>
      <c r="R23" s="210"/>
      <c r="S23" s="210"/>
      <c r="T23" s="210"/>
      <c r="U23" s="210"/>
      <c r="V23" s="210"/>
      <c r="W23" s="210"/>
      <c r="X23" s="210"/>
      <c r="Y23" s="210"/>
      <c r="Z23" s="210"/>
      <c r="AA23" s="935"/>
      <c r="AB23" s="883"/>
      <c r="AC23" s="884"/>
      <c r="AD23" s="885"/>
    </row>
    <row r="24" spans="2:30" ht="15" customHeight="1" x14ac:dyDescent="0.25">
      <c r="B24" s="931"/>
      <c r="C24" s="932"/>
      <c r="D24" s="932"/>
      <c r="E24" s="932"/>
      <c r="F24" s="932"/>
      <c r="G24" s="932"/>
      <c r="H24" s="933"/>
      <c r="I24" s="872"/>
      <c r="J24" s="873"/>
      <c r="K24" s="873"/>
      <c r="L24" s="873"/>
      <c r="M24" s="860"/>
      <c r="N24" s="861"/>
      <c r="O24" s="861"/>
      <c r="P24" s="861"/>
      <c r="Q24" s="861"/>
      <c r="R24" s="861"/>
      <c r="S24" s="861"/>
      <c r="T24" s="861"/>
      <c r="U24" s="861"/>
      <c r="V24" s="861"/>
      <c r="W24" s="861"/>
      <c r="X24" s="861"/>
      <c r="Y24" s="861"/>
      <c r="Z24" s="861"/>
      <c r="AA24" s="862"/>
      <c r="AB24" s="866"/>
      <c r="AC24" s="867"/>
      <c r="AD24" s="868"/>
    </row>
    <row r="25" spans="2:30" ht="15" customHeight="1" x14ac:dyDescent="0.25">
      <c r="B25" s="869" t="s">
        <v>167</v>
      </c>
      <c r="C25" s="870"/>
      <c r="D25" s="870"/>
      <c r="E25" s="870"/>
      <c r="F25" s="870"/>
      <c r="G25" s="870"/>
      <c r="H25" s="871"/>
      <c r="I25" s="872"/>
      <c r="J25" s="873"/>
      <c r="K25" s="873"/>
      <c r="L25" s="873"/>
      <c r="M25" s="910" t="s">
        <v>686</v>
      </c>
      <c r="N25" s="911"/>
      <c r="O25" s="911"/>
      <c r="P25" s="911"/>
      <c r="Q25" s="911"/>
      <c r="R25" s="911"/>
      <c r="S25" s="911"/>
      <c r="T25" s="911"/>
      <c r="U25" s="911"/>
      <c r="V25" s="911"/>
      <c r="W25" s="911"/>
      <c r="X25" s="911"/>
      <c r="Y25" s="911"/>
      <c r="Z25" s="911"/>
      <c r="AA25" s="912"/>
      <c r="AB25" s="907"/>
      <c r="AC25" s="908"/>
      <c r="AD25" s="909"/>
    </row>
    <row r="26" spans="2:30" ht="15" customHeight="1" x14ac:dyDescent="0.25">
      <c r="B26" s="869"/>
      <c r="C26" s="870"/>
      <c r="D26" s="870"/>
      <c r="E26" s="870"/>
      <c r="F26" s="870"/>
      <c r="G26" s="870"/>
      <c r="H26" s="871"/>
      <c r="I26" s="872"/>
      <c r="J26" s="873"/>
      <c r="K26" s="873"/>
      <c r="L26" s="873"/>
      <c r="M26" s="892"/>
      <c r="N26" s="893"/>
      <c r="O26" s="893"/>
      <c r="P26" s="893"/>
      <c r="Q26" s="893"/>
      <c r="R26" s="893"/>
      <c r="S26" s="893"/>
      <c r="T26" s="893"/>
      <c r="U26" s="893"/>
      <c r="V26" s="893"/>
      <c r="W26" s="893"/>
      <c r="X26" s="893"/>
      <c r="Y26" s="893"/>
      <c r="Z26" s="893"/>
      <c r="AA26" s="894"/>
      <c r="AB26" s="898"/>
      <c r="AC26" s="899"/>
      <c r="AD26" s="900"/>
    </row>
    <row r="27" spans="2:30" ht="15" customHeight="1" x14ac:dyDescent="0.25">
      <c r="B27" s="931" t="s">
        <v>168</v>
      </c>
      <c r="C27" s="932"/>
      <c r="D27" s="932"/>
      <c r="E27" s="932"/>
      <c r="F27" s="932"/>
      <c r="G27" s="932"/>
      <c r="H27" s="933"/>
      <c r="I27" s="872"/>
      <c r="J27" s="873"/>
      <c r="K27" s="873"/>
      <c r="L27" s="873"/>
      <c r="M27" s="857" t="s">
        <v>177</v>
      </c>
      <c r="N27" s="858"/>
      <c r="O27" s="858"/>
      <c r="P27" s="858"/>
      <c r="Q27" s="858"/>
      <c r="R27" s="858"/>
      <c r="S27" s="858"/>
      <c r="T27" s="858"/>
      <c r="U27" s="858"/>
      <c r="V27" s="858"/>
      <c r="W27" s="858"/>
      <c r="X27" s="858"/>
      <c r="Y27" s="858"/>
      <c r="Z27" s="858"/>
      <c r="AA27" s="859"/>
      <c r="AB27" s="863"/>
      <c r="AC27" s="864"/>
      <c r="AD27" s="865"/>
    </row>
    <row r="28" spans="2:30" ht="15" customHeight="1" x14ac:dyDescent="0.25">
      <c r="B28" s="931"/>
      <c r="C28" s="932"/>
      <c r="D28" s="932"/>
      <c r="E28" s="932"/>
      <c r="F28" s="932"/>
      <c r="G28" s="932"/>
      <c r="H28" s="933"/>
      <c r="I28" s="872"/>
      <c r="J28" s="873"/>
      <c r="K28" s="873"/>
      <c r="L28" s="873"/>
      <c r="M28" s="934"/>
      <c r="N28" s="210"/>
      <c r="O28" s="210"/>
      <c r="P28" s="210"/>
      <c r="Q28" s="210"/>
      <c r="R28" s="210"/>
      <c r="S28" s="210"/>
      <c r="T28" s="210"/>
      <c r="U28" s="210"/>
      <c r="V28" s="210"/>
      <c r="W28" s="210"/>
      <c r="X28" s="210"/>
      <c r="Y28" s="210"/>
      <c r="Z28" s="210"/>
      <c r="AA28" s="935"/>
      <c r="AB28" s="883"/>
      <c r="AC28" s="884"/>
      <c r="AD28" s="885"/>
    </row>
    <row r="29" spans="2:30" ht="15" customHeight="1" x14ac:dyDescent="0.25">
      <c r="B29" s="931"/>
      <c r="C29" s="932"/>
      <c r="D29" s="932"/>
      <c r="E29" s="932"/>
      <c r="F29" s="932"/>
      <c r="G29" s="932"/>
      <c r="H29" s="933"/>
      <c r="I29" s="872"/>
      <c r="J29" s="873"/>
      <c r="K29" s="873"/>
      <c r="L29" s="873"/>
      <c r="M29" s="860"/>
      <c r="N29" s="861"/>
      <c r="O29" s="861"/>
      <c r="P29" s="861"/>
      <c r="Q29" s="861"/>
      <c r="R29" s="861"/>
      <c r="S29" s="861"/>
      <c r="T29" s="861"/>
      <c r="U29" s="861"/>
      <c r="V29" s="861"/>
      <c r="W29" s="861"/>
      <c r="X29" s="861"/>
      <c r="Y29" s="861"/>
      <c r="Z29" s="861"/>
      <c r="AA29" s="862"/>
      <c r="AB29" s="866"/>
      <c r="AC29" s="867"/>
      <c r="AD29" s="868"/>
    </row>
    <row r="30" spans="2:30" ht="15" customHeight="1" x14ac:dyDescent="0.25">
      <c r="B30" s="791" t="s">
        <v>170</v>
      </c>
      <c r="C30" s="792"/>
      <c r="D30" s="792"/>
      <c r="E30" s="792"/>
      <c r="F30" s="792"/>
      <c r="G30" s="792"/>
      <c r="H30" s="793"/>
      <c r="I30" s="872"/>
      <c r="J30" s="873"/>
      <c r="K30" s="873"/>
      <c r="L30" s="873"/>
      <c r="M30" s="874" t="s">
        <v>1105</v>
      </c>
      <c r="N30" s="875"/>
      <c r="O30" s="875"/>
      <c r="P30" s="875"/>
      <c r="Q30" s="875"/>
      <c r="R30" s="875"/>
      <c r="S30" s="875"/>
      <c r="T30" s="875"/>
      <c r="U30" s="875"/>
      <c r="V30" s="875"/>
      <c r="W30" s="875"/>
      <c r="X30" s="875"/>
      <c r="Y30" s="875"/>
      <c r="Z30" s="875"/>
      <c r="AA30" s="876"/>
      <c r="AB30" s="863"/>
      <c r="AC30" s="864"/>
      <c r="AD30" s="865"/>
    </row>
    <row r="31" spans="2:30" ht="15" customHeight="1" x14ac:dyDescent="0.25">
      <c r="B31" s="791"/>
      <c r="C31" s="792"/>
      <c r="D31" s="792"/>
      <c r="E31" s="792"/>
      <c r="F31" s="792"/>
      <c r="G31" s="792"/>
      <c r="H31" s="793"/>
      <c r="I31" s="872"/>
      <c r="J31" s="873"/>
      <c r="K31" s="873"/>
      <c r="L31" s="873"/>
      <c r="M31" s="880"/>
      <c r="N31" s="881"/>
      <c r="O31" s="881"/>
      <c r="P31" s="881"/>
      <c r="Q31" s="881"/>
      <c r="R31" s="881"/>
      <c r="S31" s="881"/>
      <c r="T31" s="881"/>
      <c r="U31" s="881"/>
      <c r="V31" s="881"/>
      <c r="W31" s="881"/>
      <c r="X31" s="881"/>
      <c r="Y31" s="881"/>
      <c r="Z31" s="881"/>
      <c r="AA31" s="882"/>
      <c r="AB31" s="866"/>
      <c r="AC31" s="867"/>
      <c r="AD31" s="868"/>
    </row>
    <row r="32" spans="2:30" ht="15" customHeight="1" x14ac:dyDescent="0.25">
      <c r="B32" s="931" t="s">
        <v>169</v>
      </c>
      <c r="C32" s="932"/>
      <c r="D32" s="932"/>
      <c r="E32" s="932"/>
      <c r="F32" s="932"/>
      <c r="G32" s="932"/>
      <c r="H32" s="933"/>
      <c r="I32" s="872"/>
      <c r="J32" s="873"/>
      <c r="K32" s="873"/>
      <c r="L32" s="873"/>
      <c r="M32" s="857" t="s">
        <v>1105</v>
      </c>
      <c r="N32" s="858"/>
      <c r="O32" s="858"/>
      <c r="P32" s="858"/>
      <c r="Q32" s="858"/>
      <c r="R32" s="858"/>
      <c r="S32" s="858"/>
      <c r="T32" s="858"/>
      <c r="U32" s="858"/>
      <c r="V32" s="858"/>
      <c r="W32" s="858"/>
      <c r="X32" s="858"/>
      <c r="Y32" s="858"/>
      <c r="Z32" s="858"/>
      <c r="AA32" s="859"/>
      <c r="AB32" s="863"/>
      <c r="AC32" s="864"/>
      <c r="AD32" s="865"/>
    </row>
    <row r="33" spans="2:30" ht="15" customHeight="1" x14ac:dyDescent="0.25">
      <c r="B33" s="931"/>
      <c r="C33" s="932"/>
      <c r="D33" s="932"/>
      <c r="E33" s="932"/>
      <c r="F33" s="932"/>
      <c r="G33" s="932"/>
      <c r="H33" s="933"/>
      <c r="I33" s="872"/>
      <c r="J33" s="873"/>
      <c r="K33" s="873"/>
      <c r="L33" s="873"/>
      <c r="M33" s="860"/>
      <c r="N33" s="861"/>
      <c r="O33" s="861"/>
      <c r="P33" s="861"/>
      <c r="Q33" s="861"/>
      <c r="R33" s="861"/>
      <c r="S33" s="861"/>
      <c r="T33" s="861"/>
      <c r="U33" s="861"/>
      <c r="V33" s="861"/>
      <c r="W33" s="861"/>
      <c r="X33" s="861"/>
      <c r="Y33" s="861"/>
      <c r="Z33" s="861"/>
      <c r="AA33" s="862"/>
      <c r="AB33" s="866"/>
      <c r="AC33" s="867"/>
      <c r="AD33" s="868"/>
    </row>
    <row r="34" spans="2:30" ht="15" customHeight="1" x14ac:dyDescent="0.25">
      <c r="B34" s="869" t="s">
        <v>171</v>
      </c>
      <c r="C34" s="870"/>
      <c r="D34" s="870"/>
      <c r="E34" s="870"/>
      <c r="F34" s="870"/>
      <c r="G34" s="870"/>
      <c r="H34" s="871"/>
      <c r="I34" s="872"/>
      <c r="J34" s="873"/>
      <c r="K34" s="873"/>
      <c r="L34" s="873"/>
      <c r="M34" s="874" t="s">
        <v>1186</v>
      </c>
      <c r="N34" s="875"/>
      <c r="O34" s="875"/>
      <c r="P34" s="875"/>
      <c r="Q34" s="875"/>
      <c r="R34" s="875"/>
      <c r="S34" s="875"/>
      <c r="T34" s="875"/>
      <c r="U34" s="875"/>
      <c r="V34" s="875"/>
      <c r="W34" s="875"/>
      <c r="X34" s="875"/>
      <c r="Y34" s="875"/>
      <c r="Z34" s="875"/>
      <c r="AA34" s="876"/>
      <c r="AB34" s="863"/>
      <c r="AC34" s="864"/>
      <c r="AD34" s="865"/>
    </row>
    <row r="35" spans="2:30" ht="15" customHeight="1" x14ac:dyDescent="0.25">
      <c r="B35" s="869"/>
      <c r="C35" s="870"/>
      <c r="D35" s="870"/>
      <c r="E35" s="870"/>
      <c r="F35" s="870"/>
      <c r="G35" s="870"/>
      <c r="H35" s="871"/>
      <c r="I35" s="872"/>
      <c r="J35" s="873"/>
      <c r="K35" s="873"/>
      <c r="L35" s="873"/>
      <c r="M35" s="877"/>
      <c r="N35" s="878"/>
      <c r="O35" s="878"/>
      <c r="P35" s="878"/>
      <c r="Q35" s="878"/>
      <c r="R35" s="878"/>
      <c r="S35" s="878"/>
      <c r="T35" s="878"/>
      <c r="U35" s="878"/>
      <c r="V35" s="878"/>
      <c r="W35" s="878"/>
      <c r="X35" s="878"/>
      <c r="Y35" s="878"/>
      <c r="Z35" s="878"/>
      <c r="AA35" s="879"/>
      <c r="AB35" s="883"/>
      <c r="AC35" s="884"/>
      <c r="AD35" s="885"/>
    </row>
    <row r="36" spans="2:30" ht="15" customHeight="1" x14ac:dyDescent="0.25">
      <c r="B36" s="869"/>
      <c r="C36" s="870"/>
      <c r="D36" s="870"/>
      <c r="E36" s="870"/>
      <c r="F36" s="870"/>
      <c r="G36" s="870"/>
      <c r="H36" s="871"/>
      <c r="I36" s="872"/>
      <c r="J36" s="873"/>
      <c r="K36" s="873"/>
      <c r="L36" s="873"/>
      <c r="M36" s="880"/>
      <c r="N36" s="881"/>
      <c r="O36" s="881"/>
      <c r="P36" s="881"/>
      <c r="Q36" s="881"/>
      <c r="R36" s="881"/>
      <c r="S36" s="881"/>
      <c r="T36" s="881"/>
      <c r="U36" s="881"/>
      <c r="V36" s="881"/>
      <c r="W36" s="881"/>
      <c r="X36" s="881"/>
      <c r="Y36" s="881"/>
      <c r="Z36" s="881"/>
      <c r="AA36" s="882"/>
      <c r="AB36" s="866"/>
      <c r="AC36" s="867"/>
      <c r="AD36" s="868"/>
    </row>
    <row r="37" spans="2:30" ht="15" customHeight="1" x14ac:dyDescent="0.25">
      <c r="B37" s="886" t="s">
        <v>172</v>
      </c>
      <c r="C37" s="887"/>
      <c r="D37" s="887"/>
      <c r="E37" s="887"/>
      <c r="F37" s="887"/>
      <c r="G37" s="887"/>
      <c r="H37" s="888"/>
      <c r="I37" s="872"/>
      <c r="J37" s="873"/>
      <c r="K37" s="873"/>
      <c r="L37" s="873"/>
      <c r="M37" s="857" t="s">
        <v>1186</v>
      </c>
      <c r="N37" s="858"/>
      <c r="O37" s="858"/>
      <c r="P37" s="858"/>
      <c r="Q37" s="858"/>
      <c r="R37" s="858"/>
      <c r="S37" s="858"/>
      <c r="T37" s="858"/>
      <c r="U37" s="858"/>
      <c r="V37" s="858"/>
      <c r="W37" s="858"/>
      <c r="X37" s="858"/>
      <c r="Y37" s="858"/>
      <c r="Z37" s="858"/>
      <c r="AA37" s="859"/>
      <c r="AB37" s="863"/>
      <c r="AC37" s="864"/>
      <c r="AD37" s="865"/>
    </row>
    <row r="38" spans="2:30" ht="15" customHeight="1" x14ac:dyDescent="0.25">
      <c r="B38" s="886"/>
      <c r="C38" s="887"/>
      <c r="D38" s="887"/>
      <c r="E38" s="887"/>
      <c r="F38" s="887"/>
      <c r="G38" s="887"/>
      <c r="H38" s="888"/>
      <c r="I38" s="872"/>
      <c r="J38" s="873"/>
      <c r="K38" s="873"/>
      <c r="L38" s="873"/>
      <c r="M38" s="934"/>
      <c r="N38" s="210"/>
      <c r="O38" s="210"/>
      <c r="P38" s="210"/>
      <c r="Q38" s="210"/>
      <c r="R38" s="210"/>
      <c r="S38" s="210"/>
      <c r="T38" s="210"/>
      <c r="U38" s="210"/>
      <c r="V38" s="210"/>
      <c r="W38" s="210"/>
      <c r="X38" s="210"/>
      <c r="Y38" s="210"/>
      <c r="Z38" s="210"/>
      <c r="AA38" s="935"/>
      <c r="AB38" s="883"/>
      <c r="AC38" s="884"/>
      <c r="AD38" s="885"/>
    </row>
    <row r="39" spans="2:30" ht="15" customHeight="1" x14ac:dyDescent="0.25">
      <c r="B39" s="886"/>
      <c r="C39" s="887"/>
      <c r="D39" s="887"/>
      <c r="E39" s="887"/>
      <c r="F39" s="887"/>
      <c r="G39" s="887"/>
      <c r="H39" s="888"/>
      <c r="I39" s="872"/>
      <c r="J39" s="873"/>
      <c r="K39" s="873"/>
      <c r="L39" s="873"/>
      <c r="M39" s="860"/>
      <c r="N39" s="861"/>
      <c r="O39" s="861"/>
      <c r="P39" s="861"/>
      <c r="Q39" s="861"/>
      <c r="R39" s="861"/>
      <c r="S39" s="861"/>
      <c r="T39" s="861"/>
      <c r="U39" s="861"/>
      <c r="V39" s="861"/>
      <c r="W39" s="861"/>
      <c r="X39" s="861"/>
      <c r="Y39" s="861"/>
      <c r="Z39" s="861"/>
      <c r="AA39" s="862"/>
      <c r="AB39" s="866"/>
      <c r="AC39" s="867"/>
      <c r="AD39" s="868"/>
    </row>
    <row r="40" spans="2:30" ht="15" customHeight="1" x14ac:dyDescent="0.25">
      <c r="B40" s="869" t="s">
        <v>173</v>
      </c>
      <c r="C40" s="870"/>
      <c r="D40" s="870"/>
      <c r="E40" s="870"/>
      <c r="F40" s="870"/>
      <c r="G40" s="870"/>
      <c r="H40" s="871"/>
      <c r="I40" s="872"/>
      <c r="J40" s="873"/>
      <c r="K40" s="873"/>
      <c r="L40" s="873"/>
      <c r="M40" s="910" t="s">
        <v>178</v>
      </c>
      <c r="N40" s="911"/>
      <c r="O40" s="911"/>
      <c r="P40" s="911"/>
      <c r="Q40" s="911"/>
      <c r="R40" s="911"/>
      <c r="S40" s="911"/>
      <c r="T40" s="911"/>
      <c r="U40" s="911"/>
      <c r="V40" s="911"/>
      <c r="W40" s="911"/>
      <c r="X40" s="911"/>
      <c r="Y40" s="911"/>
      <c r="Z40" s="911"/>
      <c r="AA40" s="912"/>
      <c r="AB40" s="907"/>
      <c r="AC40" s="908"/>
      <c r="AD40" s="909"/>
    </row>
    <row r="41" spans="2:30" ht="15" customHeight="1" x14ac:dyDescent="0.25">
      <c r="B41" s="869"/>
      <c r="C41" s="870"/>
      <c r="D41" s="870"/>
      <c r="E41" s="870"/>
      <c r="F41" s="870"/>
      <c r="G41" s="870"/>
      <c r="H41" s="871"/>
      <c r="I41" s="872"/>
      <c r="J41" s="873"/>
      <c r="K41" s="873"/>
      <c r="L41" s="873"/>
      <c r="M41" s="892"/>
      <c r="N41" s="893"/>
      <c r="O41" s="893"/>
      <c r="P41" s="893"/>
      <c r="Q41" s="893"/>
      <c r="R41" s="893"/>
      <c r="S41" s="893"/>
      <c r="T41" s="893"/>
      <c r="U41" s="893"/>
      <c r="V41" s="893"/>
      <c r="W41" s="893"/>
      <c r="X41" s="893"/>
      <c r="Y41" s="893"/>
      <c r="Z41" s="893"/>
      <c r="AA41" s="894"/>
      <c r="AB41" s="898"/>
      <c r="AC41" s="899"/>
      <c r="AD41" s="900"/>
    </row>
    <row r="42" spans="2:30" ht="15" customHeight="1" x14ac:dyDescent="0.25">
      <c r="B42" s="886" t="s">
        <v>174</v>
      </c>
      <c r="C42" s="887"/>
      <c r="D42" s="887"/>
      <c r="E42" s="887"/>
      <c r="F42" s="887"/>
      <c r="G42" s="887"/>
      <c r="H42" s="888"/>
      <c r="I42" s="872"/>
      <c r="J42" s="873"/>
      <c r="K42" s="873"/>
      <c r="L42" s="873"/>
      <c r="M42" s="857" t="s">
        <v>687</v>
      </c>
      <c r="N42" s="858"/>
      <c r="O42" s="858"/>
      <c r="P42" s="858"/>
      <c r="Q42" s="858"/>
      <c r="R42" s="858"/>
      <c r="S42" s="858"/>
      <c r="T42" s="858"/>
      <c r="U42" s="858"/>
      <c r="V42" s="858"/>
      <c r="W42" s="858"/>
      <c r="X42" s="858"/>
      <c r="Y42" s="858"/>
      <c r="Z42" s="858"/>
      <c r="AA42" s="859"/>
      <c r="AB42" s="863"/>
      <c r="AC42" s="864"/>
      <c r="AD42" s="865"/>
    </row>
    <row r="43" spans="2:30" ht="15" customHeight="1" x14ac:dyDescent="0.25">
      <c r="B43" s="886"/>
      <c r="C43" s="887"/>
      <c r="D43" s="887"/>
      <c r="E43" s="887"/>
      <c r="F43" s="887"/>
      <c r="G43" s="887"/>
      <c r="H43" s="888"/>
      <c r="I43" s="872"/>
      <c r="J43" s="873"/>
      <c r="K43" s="873"/>
      <c r="L43" s="873"/>
      <c r="M43" s="934"/>
      <c r="N43" s="210"/>
      <c r="O43" s="210"/>
      <c r="P43" s="210"/>
      <c r="Q43" s="210"/>
      <c r="R43" s="210"/>
      <c r="S43" s="210"/>
      <c r="T43" s="210"/>
      <c r="U43" s="210"/>
      <c r="V43" s="210"/>
      <c r="W43" s="210"/>
      <c r="X43" s="210"/>
      <c r="Y43" s="210"/>
      <c r="Z43" s="210"/>
      <c r="AA43" s="935"/>
      <c r="AB43" s="883"/>
      <c r="AC43" s="884"/>
      <c r="AD43" s="885"/>
    </row>
    <row r="44" spans="2:30" ht="15" customHeight="1" x14ac:dyDescent="0.25">
      <c r="B44" s="886"/>
      <c r="C44" s="887"/>
      <c r="D44" s="887"/>
      <c r="E44" s="887"/>
      <c r="F44" s="887"/>
      <c r="G44" s="887"/>
      <c r="H44" s="888"/>
      <c r="I44" s="872"/>
      <c r="J44" s="873"/>
      <c r="K44" s="873"/>
      <c r="L44" s="873"/>
      <c r="M44" s="860"/>
      <c r="N44" s="861"/>
      <c r="O44" s="861"/>
      <c r="P44" s="861"/>
      <c r="Q44" s="861"/>
      <c r="R44" s="861"/>
      <c r="S44" s="861"/>
      <c r="T44" s="861"/>
      <c r="U44" s="861"/>
      <c r="V44" s="861"/>
      <c r="W44" s="861"/>
      <c r="X44" s="861"/>
      <c r="Y44" s="861"/>
      <c r="Z44" s="861"/>
      <c r="AA44" s="862"/>
      <c r="AB44" s="866"/>
      <c r="AC44" s="867"/>
      <c r="AD44" s="868"/>
    </row>
    <row r="45" spans="2:30" ht="15" customHeight="1" x14ac:dyDescent="0.25">
      <c r="B45" s="869" t="s">
        <v>175</v>
      </c>
      <c r="C45" s="870"/>
      <c r="D45" s="870"/>
      <c r="E45" s="870"/>
      <c r="F45" s="870"/>
      <c r="G45" s="870"/>
      <c r="H45" s="871"/>
      <c r="I45" s="872"/>
      <c r="J45" s="873"/>
      <c r="K45" s="873"/>
      <c r="L45" s="873"/>
      <c r="M45" s="874" t="s">
        <v>1106</v>
      </c>
      <c r="N45" s="875"/>
      <c r="O45" s="875"/>
      <c r="P45" s="875"/>
      <c r="Q45" s="875"/>
      <c r="R45" s="875"/>
      <c r="S45" s="875"/>
      <c r="T45" s="875"/>
      <c r="U45" s="875"/>
      <c r="V45" s="875"/>
      <c r="W45" s="875"/>
      <c r="X45" s="875"/>
      <c r="Y45" s="875"/>
      <c r="Z45" s="875"/>
      <c r="AA45" s="876"/>
      <c r="AB45" s="863"/>
      <c r="AC45" s="864"/>
      <c r="AD45" s="865"/>
    </row>
    <row r="46" spans="2:30" ht="15" customHeight="1" x14ac:dyDescent="0.25">
      <c r="B46" s="869"/>
      <c r="C46" s="870"/>
      <c r="D46" s="870"/>
      <c r="E46" s="870"/>
      <c r="F46" s="870"/>
      <c r="G46" s="870"/>
      <c r="H46" s="871"/>
      <c r="I46" s="872"/>
      <c r="J46" s="873"/>
      <c r="K46" s="873"/>
      <c r="L46" s="873"/>
      <c r="M46" s="877"/>
      <c r="N46" s="878"/>
      <c r="O46" s="878"/>
      <c r="P46" s="878"/>
      <c r="Q46" s="878"/>
      <c r="R46" s="878"/>
      <c r="S46" s="878"/>
      <c r="T46" s="878"/>
      <c r="U46" s="878"/>
      <c r="V46" s="878"/>
      <c r="W46" s="878"/>
      <c r="X46" s="878"/>
      <c r="Y46" s="878"/>
      <c r="Z46" s="878"/>
      <c r="AA46" s="879"/>
      <c r="AB46" s="883"/>
      <c r="AC46" s="884"/>
      <c r="AD46" s="885"/>
    </row>
    <row r="47" spans="2:30" ht="15" customHeight="1" x14ac:dyDescent="0.25">
      <c r="B47" s="869"/>
      <c r="C47" s="870"/>
      <c r="D47" s="870"/>
      <c r="E47" s="870"/>
      <c r="F47" s="870"/>
      <c r="G47" s="870"/>
      <c r="H47" s="871"/>
      <c r="I47" s="872"/>
      <c r="J47" s="873"/>
      <c r="K47" s="873"/>
      <c r="L47" s="873"/>
      <c r="M47" s="877"/>
      <c r="N47" s="878"/>
      <c r="O47" s="878"/>
      <c r="P47" s="878"/>
      <c r="Q47" s="878"/>
      <c r="R47" s="878"/>
      <c r="S47" s="878"/>
      <c r="T47" s="878"/>
      <c r="U47" s="878"/>
      <c r="V47" s="878"/>
      <c r="W47" s="878"/>
      <c r="X47" s="878"/>
      <c r="Y47" s="878"/>
      <c r="Z47" s="878"/>
      <c r="AA47" s="879"/>
      <c r="AB47" s="883"/>
      <c r="AC47" s="884"/>
      <c r="AD47" s="885"/>
    </row>
    <row r="48" spans="2:30" ht="15" customHeight="1" x14ac:dyDescent="0.25">
      <c r="B48" s="869"/>
      <c r="C48" s="870"/>
      <c r="D48" s="870"/>
      <c r="E48" s="870"/>
      <c r="F48" s="870"/>
      <c r="G48" s="870"/>
      <c r="H48" s="871"/>
      <c r="I48" s="872"/>
      <c r="J48" s="873"/>
      <c r="K48" s="873"/>
      <c r="L48" s="873"/>
      <c r="M48" s="877"/>
      <c r="N48" s="878"/>
      <c r="O48" s="878"/>
      <c r="P48" s="878"/>
      <c r="Q48" s="878"/>
      <c r="R48" s="878"/>
      <c r="S48" s="878"/>
      <c r="T48" s="878"/>
      <c r="U48" s="878"/>
      <c r="V48" s="878"/>
      <c r="W48" s="878"/>
      <c r="X48" s="878"/>
      <c r="Y48" s="878"/>
      <c r="Z48" s="878"/>
      <c r="AA48" s="879"/>
      <c r="AB48" s="883"/>
      <c r="AC48" s="884"/>
      <c r="AD48" s="885"/>
    </row>
    <row r="49" spans="2:30" ht="15" customHeight="1" thickBot="1" x14ac:dyDescent="0.3">
      <c r="B49" s="951"/>
      <c r="C49" s="952"/>
      <c r="D49" s="952"/>
      <c r="E49" s="952"/>
      <c r="F49" s="952"/>
      <c r="G49" s="952"/>
      <c r="H49" s="953"/>
      <c r="I49" s="634"/>
      <c r="J49" s="635"/>
      <c r="K49" s="635"/>
      <c r="L49" s="635"/>
      <c r="M49" s="954"/>
      <c r="N49" s="955"/>
      <c r="O49" s="955"/>
      <c r="P49" s="955"/>
      <c r="Q49" s="955"/>
      <c r="R49" s="955"/>
      <c r="S49" s="955"/>
      <c r="T49" s="955"/>
      <c r="U49" s="955"/>
      <c r="V49" s="955"/>
      <c r="W49" s="955"/>
      <c r="X49" s="955"/>
      <c r="Y49" s="955"/>
      <c r="Z49" s="955"/>
      <c r="AA49" s="956"/>
      <c r="AB49" s="957"/>
      <c r="AC49" s="958"/>
      <c r="AD49" s="959"/>
    </row>
    <row r="50" spans="2:30" ht="15" customHeight="1" thickTop="1" x14ac:dyDescent="0.25">
      <c r="B50" s="936" t="s">
        <v>119</v>
      </c>
      <c r="C50" s="937"/>
      <c r="D50" s="937"/>
      <c r="E50" s="937"/>
      <c r="F50" s="937"/>
      <c r="G50" s="937"/>
      <c r="H50" s="938"/>
      <c r="I50" s="942">
        <f>SUM(I11:L49)</f>
        <v>0</v>
      </c>
      <c r="J50" s="943"/>
      <c r="K50" s="943"/>
      <c r="L50" s="943"/>
      <c r="M50" s="960"/>
      <c r="N50" s="961"/>
      <c r="O50" s="961"/>
      <c r="P50" s="961"/>
      <c r="Q50" s="961"/>
      <c r="R50" s="961"/>
      <c r="S50" s="961"/>
      <c r="T50" s="961"/>
      <c r="U50" s="961"/>
      <c r="V50" s="961"/>
      <c r="W50" s="961"/>
      <c r="X50" s="961"/>
      <c r="Y50" s="961"/>
      <c r="Z50" s="961"/>
      <c r="AA50" s="962"/>
      <c r="AB50" s="966" t="str">
        <f>IF(I50=0,"N/A",IF(AND(Validation!I3="YES",Validation!I4="YES",Validation!I5="YES"),"YES","NO"))</f>
        <v>N/A</v>
      </c>
      <c r="AC50" s="967"/>
      <c r="AD50" s="968"/>
    </row>
    <row r="51" spans="2:30" ht="15" customHeight="1" thickBot="1" x14ac:dyDescent="0.3">
      <c r="B51" s="939"/>
      <c r="C51" s="940"/>
      <c r="D51" s="940"/>
      <c r="E51" s="940"/>
      <c r="F51" s="940"/>
      <c r="G51" s="940"/>
      <c r="H51" s="941"/>
      <c r="I51" s="944"/>
      <c r="J51" s="945"/>
      <c r="K51" s="945"/>
      <c r="L51" s="945"/>
      <c r="M51" s="963"/>
      <c r="N51" s="964"/>
      <c r="O51" s="964"/>
      <c r="P51" s="964"/>
      <c r="Q51" s="964"/>
      <c r="R51" s="964"/>
      <c r="S51" s="964"/>
      <c r="T51" s="964"/>
      <c r="U51" s="964"/>
      <c r="V51" s="964"/>
      <c r="W51" s="964"/>
      <c r="X51" s="964"/>
      <c r="Y51" s="964"/>
      <c r="Z51" s="964"/>
      <c r="AA51" s="965"/>
      <c r="AB51" s="969"/>
      <c r="AC51" s="970"/>
      <c r="AD51" s="971"/>
    </row>
    <row r="52" spans="2:30" ht="15" customHeight="1" x14ac:dyDescent="0.25"/>
    <row r="53" spans="2:30" ht="15" customHeight="1" x14ac:dyDescent="0.25">
      <c r="B53" s="134" t="s">
        <v>1296</v>
      </c>
      <c r="C53" s="134"/>
      <c r="D53" s="134"/>
      <c r="E53" s="134"/>
      <c r="F53" s="134"/>
      <c r="G53" s="134"/>
      <c r="H53" s="134"/>
      <c r="I53" s="134"/>
      <c r="J53" s="134"/>
      <c r="K53" s="134"/>
      <c r="L53" s="134"/>
      <c r="M53" s="134"/>
      <c r="N53" s="134"/>
      <c r="O53" s="134"/>
      <c r="P53" s="134"/>
      <c r="Q53" s="134"/>
      <c r="R53" s="134"/>
      <c r="S53" s="134"/>
      <c r="T53" s="134"/>
      <c r="U53" s="159" t="s">
        <v>60</v>
      </c>
      <c r="V53" s="159"/>
      <c r="W53" s="159"/>
      <c r="X53" s="159"/>
      <c r="Y53" s="159"/>
      <c r="Z53" s="159"/>
      <c r="AA53" s="159"/>
      <c r="AB53" s="131"/>
      <c r="AC53" s="133"/>
      <c r="AD53" s="132"/>
    </row>
    <row r="54" spans="2:30" ht="15" customHeight="1" thickBot="1" x14ac:dyDescent="0.3"/>
    <row r="55" spans="2:30" ht="15" customHeight="1" thickBot="1" x14ac:dyDescent="0.3">
      <c r="B55" s="172" t="s">
        <v>689</v>
      </c>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row>
    <row r="56" spans="2:30" ht="15" customHeight="1" x14ac:dyDescent="0.25"/>
    <row r="57" spans="2:30" ht="15" customHeight="1" x14ac:dyDescent="0.25">
      <c r="B57" s="210" t="s">
        <v>815</v>
      </c>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row>
    <row r="58" spans="2:30" ht="15" customHeight="1" x14ac:dyDescent="0.25">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row>
    <row r="59" spans="2:30" ht="15" customHeight="1" thickBot="1" x14ac:dyDescent="0.3"/>
    <row r="60" spans="2:30" ht="15" customHeight="1" thickBot="1" x14ac:dyDescent="0.3">
      <c r="B60" s="690"/>
      <c r="C60" s="691"/>
      <c r="D60" s="691"/>
      <c r="E60" s="691"/>
      <c r="F60" s="691"/>
      <c r="G60" s="691"/>
      <c r="H60" s="691"/>
      <c r="I60" s="691"/>
      <c r="J60" s="691"/>
      <c r="K60" s="691"/>
      <c r="L60" s="691"/>
      <c r="M60" s="691"/>
      <c r="N60" s="691"/>
      <c r="O60" s="691"/>
      <c r="P60" s="691"/>
      <c r="Q60" s="691"/>
      <c r="R60" s="691"/>
      <c r="S60" s="691"/>
      <c r="T60" s="691"/>
      <c r="U60" s="691"/>
      <c r="V60" s="691"/>
      <c r="W60" s="691"/>
      <c r="X60" s="691"/>
      <c r="Y60" s="691"/>
      <c r="Z60" s="950"/>
      <c r="AA60" s="228" t="s">
        <v>120</v>
      </c>
      <c r="AB60" s="229"/>
      <c r="AC60" s="229"/>
      <c r="AD60" s="230"/>
    </row>
    <row r="61" spans="2:30" ht="15" customHeight="1" x14ac:dyDescent="0.25">
      <c r="B61" s="922" t="s">
        <v>525</v>
      </c>
      <c r="C61" s="923"/>
      <c r="D61" s="923"/>
      <c r="E61" s="923"/>
      <c r="F61" s="923"/>
      <c r="G61" s="923"/>
      <c r="H61" s="923"/>
      <c r="I61" s="923"/>
      <c r="J61" s="923"/>
      <c r="K61" s="923"/>
      <c r="L61" s="923"/>
      <c r="M61" s="923"/>
      <c r="N61" s="923"/>
      <c r="O61" s="923"/>
      <c r="P61" s="923"/>
      <c r="Q61" s="923"/>
      <c r="R61" s="923"/>
      <c r="S61" s="923"/>
      <c r="T61" s="923"/>
      <c r="U61" s="923"/>
      <c r="V61" s="923"/>
      <c r="W61" s="923"/>
      <c r="X61" s="923"/>
      <c r="Y61" s="923"/>
      <c r="Z61" s="924"/>
      <c r="AA61" s="762">
        <f>'T5-Sources'!AE14</f>
        <v>0</v>
      </c>
      <c r="AB61" s="763"/>
      <c r="AC61" s="763"/>
      <c r="AD61" s="764"/>
    </row>
    <row r="62" spans="2:30" ht="15" customHeight="1" x14ac:dyDescent="0.25">
      <c r="B62" s="925" t="s">
        <v>812</v>
      </c>
      <c r="C62" s="926"/>
      <c r="D62" s="926"/>
      <c r="E62" s="926"/>
      <c r="F62" s="926"/>
      <c r="G62" s="926"/>
      <c r="H62" s="926"/>
      <c r="I62" s="926"/>
      <c r="J62" s="926"/>
      <c r="K62" s="926"/>
      <c r="L62" s="926"/>
      <c r="M62" s="926"/>
      <c r="N62" s="926"/>
      <c r="O62" s="926"/>
      <c r="P62" s="926"/>
      <c r="Q62" s="926"/>
      <c r="R62" s="926"/>
      <c r="S62" s="926"/>
      <c r="T62" s="926"/>
      <c r="U62" s="926"/>
      <c r="V62" s="926"/>
      <c r="W62" s="926"/>
      <c r="X62" s="926"/>
      <c r="Y62" s="926"/>
      <c r="Z62" s="927"/>
      <c r="AA62" s="850">
        <f>'T6-Budget'!J37</f>
        <v>0</v>
      </c>
      <c r="AB62" s="851"/>
      <c r="AC62" s="851"/>
      <c r="AD62" s="852"/>
    </row>
    <row r="63" spans="2:30" ht="15" customHeight="1" thickBot="1" x14ac:dyDescent="0.3">
      <c r="B63" s="928" t="s">
        <v>813</v>
      </c>
      <c r="C63" s="929"/>
      <c r="D63" s="929"/>
      <c r="E63" s="929"/>
      <c r="F63" s="929"/>
      <c r="G63" s="929"/>
      <c r="H63" s="929"/>
      <c r="I63" s="929"/>
      <c r="J63" s="929"/>
      <c r="K63" s="929"/>
      <c r="L63" s="929"/>
      <c r="M63" s="929"/>
      <c r="N63" s="929"/>
      <c r="O63" s="929"/>
      <c r="P63" s="929"/>
      <c r="Q63" s="929"/>
      <c r="R63" s="929"/>
      <c r="S63" s="929"/>
      <c r="T63" s="929"/>
      <c r="U63" s="929"/>
      <c r="V63" s="929"/>
      <c r="W63" s="929"/>
      <c r="X63" s="929"/>
      <c r="Y63" s="929"/>
      <c r="Z63" s="930"/>
      <c r="AA63" s="853">
        <f>'T6-Budget'!J38</f>
        <v>0</v>
      </c>
      <c r="AB63" s="854"/>
      <c r="AC63" s="854"/>
      <c r="AD63" s="855"/>
    </row>
    <row r="64" spans="2:30" ht="15" customHeight="1" thickTop="1" thickBot="1" x14ac:dyDescent="0.3">
      <c r="B64" s="507" t="s">
        <v>133</v>
      </c>
      <c r="C64" s="508"/>
      <c r="D64" s="508"/>
      <c r="E64" s="508"/>
      <c r="F64" s="508"/>
      <c r="G64" s="508"/>
      <c r="H64" s="508"/>
      <c r="I64" s="508"/>
      <c r="J64" s="508"/>
      <c r="K64" s="508"/>
      <c r="L64" s="508"/>
      <c r="M64" s="508"/>
      <c r="N64" s="508"/>
      <c r="O64" s="508"/>
      <c r="P64" s="508"/>
      <c r="Q64" s="508"/>
      <c r="R64" s="508"/>
      <c r="S64" s="508"/>
      <c r="T64" s="508"/>
      <c r="U64" s="508"/>
      <c r="V64" s="508"/>
      <c r="W64" s="508"/>
      <c r="X64" s="508"/>
      <c r="Y64" s="508"/>
      <c r="Z64" s="509"/>
      <c r="AA64" s="736">
        <f>SUM(AA61,-SUM(AA62,AA63))</f>
        <v>0</v>
      </c>
      <c r="AB64" s="737"/>
      <c r="AC64" s="737"/>
      <c r="AD64" s="856"/>
    </row>
    <row r="65" spans="2:30" ht="15" customHeight="1" thickBot="1" x14ac:dyDescent="0.3">
      <c r="B65" s="844" t="s">
        <v>814</v>
      </c>
      <c r="C65" s="845"/>
      <c r="D65" s="845"/>
      <c r="E65" s="845"/>
      <c r="F65" s="845"/>
      <c r="G65" s="845"/>
      <c r="H65" s="845"/>
      <c r="I65" s="845"/>
      <c r="J65" s="845"/>
      <c r="K65" s="845"/>
      <c r="L65" s="845"/>
      <c r="M65" s="845"/>
      <c r="N65" s="845"/>
      <c r="O65" s="845"/>
      <c r="P65" s="845"/>
      <c r="Q65" s="845"/>
      <c r="R65" s="845"/>
      <c r="S65" s="845"/>
      <c r="T65" s="845"/>
      <c r="U65" s="845"/>
      <c r="V65" s="845"/>
      <c r="W65" s="845"/>
      <c r="X65" s="845"/>
      <c r="Y65" s="845"/>
      <c r="Z65" s="846"/>
      <c r="AA65" s="919">
        <f>AA64*0.25</f>
        <v>0</v>
      </c>
      <c r="AB65" s="920"/>
      <c r="AC65" s="920"/>
      <c r="AD65" s="921"/>
    </row>
    <row r="66" spans="2:30" ht="15" customHeight="1" thickBot="1" x14ac:dyDescent="0.3">
      <c r="B66" s="847" t="s">
        <v>526</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9"/>
      <c r="AA66" s="913">
        <f>I50</f>
        <v>0</v>
      </c>
      <c r="AB66" s="914"/>
      <c r="AC66" s="914"/>
      <c r="AD66" s="915"/>
    </row>
    <row r="67" spans="2:30" ht="15" customHeight="1" thickBot="1" x14ac:dyDescent="0.3">
      <c r="B67" s="844" t="s">
        <v>816</v>
      </c>
      <c r="C67" s="845"/>
      <c r="D67" s="845"/>
      <c r="E67" s="845"/>
      <c r="F67" s="845"/>
      <c r="G67" s="845"/>
      <c r="H67" s="845"/>
      <c r="I67" s="845"/>
      <c r="J67" s="845"/>
      <c r="K67" s="845"/>
      <c r="L67" s="845"/>
      <c r="M67" s="845"/>
      <c r="N67" s="845"/>
      <c r="O67" s="845"/>
      <c r="P67" s="845"/>
      <c r="Q67" s="845"/>
      <c r="R67" s="845"/>
      <c r="S67" s="845"/>
      <c r="T67" s="845"/>
      <c r="U67" s="845"/>
      <c r="V67" s="845"/>
      <c r="W67" s="845"/>
      <c r="X67" s="845"/>
      <c r="Y67" s="845"/>
      <c r="Z67" s="846"/>
      <c r="AA67" s="916" t="str">
        <f>IF(AA66&gt;=AA65,"YES","NO")</f>
        <v>YES</v>
      </c>
      <c r="AB67" s="917"/>
      <c r="AC67" s="917"/>
      <c r="AD67" s="918"/>
    </row>
    <row r="68" spans="2:30" ht="15" customHeight="1" x14ac:dyDescent="0.25"/>
    <row r="69" spans="2:30" ht="15" customHeight="1" x14ac:dyDescent="0.25">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row>
    <row r="70" spans="2:30" ht="15" customHeight="1" x14ac:dyDescent="0.25"/>
  </sheetData>
  <sheetProtection password="ED22" sheet="1" objects="1" scenarios="1" selectLockedCells="1"/>
  <mergeCells count="93">
    <mergeCell ref="M42:AA44"/>
    <mergeCell ref="AB42:AD44"/>
    <mergeCell ref="B34:H36"/>
    <mergeCell ref="I34:L36"/>
    <mergeCell ref="M34:AA36"/>
    <mergeCell ref="B42:H44"/>
    <mergeCell ref="I42:L44"/>
    <mergeCell ref="M9:AA10"/>
    <mergeCell ref="AB9:AD10"/>
    <mergeCell ref="B40:H41"/>
    <mergeCell ref="I40:L41"/>
    <mergeCell ref="M40:AA41"/>
    <mergeCell ref="AB40:AD41"/>
    <mergeCell ref="B37:H39"/>
    <mergeCell ref="I37:L39"/>
    <mergeCell ref="M37:AA39"/>
    <mergeCell ref="AB37:AD39"/>
    <mergeCell ref="B32:H33"/>
    <mergeCell ref="I32:L33"/>
    <mergeCell ref="M32:AA33"/>
    <mergeCell ref="AB32:AD33"/>
    <mergeCell ref="AB34:AD36"/>
    <mergeCell ref="B27:H29"/>
    <mergeCell ref="B55:AD55"/>
    <mergeCell ref="B45:H49"/>
    <mergeCell ref="I45:L49"/>
    <mergeCell ref="M45:AA49"/>
    <mergeCell ref="AB45:AD49"/>
    <mergeCell ref="M50:AA51"/>
    <mergeCell ref="AB50:AD51"/>
    <mergeCell ref="AB53:AD53"/>
    <mergeCell ref="U53:AA53"/>
    <mergeCell ref="B53:T53"/>
    <mergeCell ref="I27:L29"/>
    <mergeCell ref="M27:AA29"/>
    <mergeCell ref="AB27:AD29"/>
    <mergeCell ref="B30:H31"/>
    <mergeCell ref="I30:L31"/>
    <mergeCell ref="M30:AA31"/>
    <mergeCell ref="AB30:AD31"/>
    <mergeCell ref="I17:L18"/>
    <mergeCell ref="B25:H26"/>
    <mergeCell ref="I25:L26"/>
    <mergeCell ref="M25:AA26"/>
    <mergeCell ref="AB25:AD26"/>
    <mergeCell ref="B2:AD2"/>
    <mergeCell ref="B64:Z64"/>
    <mergeCell ref="B22:H24"/>
    <mergeCell ref="I22:L24"/>
    <mergeCell ref="M22:AA24"/>
    <mergeCell ref="AB22:AD24"/>
    <mergeCell ref="B57:AD58"/>
    <mergeCell ref="B50:H51"/>
    <mergeCell ref="I50:L51"/>
    <mergeCell ref="B9:H10"/>
    <mergeCell ref="B11:H12"/>
    <mergeCell ref="B15:H16"/>
    <mergeCell ref="I9:L10"/>
    <mergeCell ref="I11:L12"/>
    <mergeCell ref="AB15:AD16"/>
    <mergeCell ref="B60:Z60"/>
    <mergeCell ref="B4:AD4"/>
    <mergeCell ref="B67:Z67"/>
    <mergeCell ref="I15:L16"/>
    <mergeCell ref="M11:AA12"/>
    <mergeCell ref="AB11:AD12"/>
    <mergeCell ref="B13:H14"/>
    <mergeCell ref="I13:L14"/>
    <mergeCell ref="M13:AA14"/>
    <mergeCell ref="AB13:AD14"/>
    <mergeCell ref="M15:AA16"/>
    <mergeCell ref="AA66:AD66"/>
    <mergeCell ref="AA67:AD67"/>
    <mergeCell ref="AA65:AD65"/>
    <mergeCell ref="B61:Z61"/>
    <mergeCell ref="B62:Z62"/>
    <mergeCell ref="B63:Z63"/>
    <mergeCell ref="B6:AD7"/>
    <mergeCell ref="B69:AD69"/>
    <mergeCell ref="AA60:AD60"/>
    <mergeCell ref="B65:Z65"/>
    <mergeCell ref="B66:Z66"/>
    <mergeCell ref="AA61:AD61"/>
    <mergeCell ref="AA62:AD62"/>
    <mergeCell ref="AA63:AD63"/>
    <mergeCell ref="AA64:AD64"/>
    <mergeCell ref="M17:AA18"/>
    <mergeCell ref="AB17:AD18"/>
    <mergeCell ref="B19:H21"/>
    <mergeCell ref="I19:L21"/>
    <mergeCell ref="M19:AA21"/>
    <mergeCell ref="AB19:AD21"/>
    <mergeCell ref="B17:H18"/>
  </mergeCells>
  <conditionalFormatting sqref="AA67:AD67">
    <cfRule type="expression" dxfId="113" priority="3">
      <formula>$AA$67="NO"</formula>
    </cfRule>
    <cfRule type="expression" dxfId="112" priority="4">
      <formula>$AA$67="YES"</formula>
    </cfRule>
  </conditionalFormatting>
  <conditionalFormatting sqref="AB11:AD51">
    <cfRule type="containsText" dxfId="111" priority="1" operator="containsText" text="NO">
      <formula>NOT(ISERROR(SEARCH("NO",AB11)))</formula>
    </cfRule>
    <cfRule type="containsText" dxfId="110" priority="2" operator="containsText" text="YES">
      <formula>NOT(ISERROR(SEARCH("YES",AB11)))</formula>
    </cfRule>
  </conditionalFormatting>
  <printOptions horizontalCentered="1"/>
  <pageMargins left="0.5" right="0.5" top="0.5" bottom="0.5" header="0.3" footer="0.3"/>
  <pageSetup scale="89" fitToHeight="0" orientation="portrait" r:id="rId1"/>
  <headerFooter>
    <oddFooter>&amp;C&amp;P</oddFooter>
  </headerFooter>
  <rowBreaks count="1" manualBreakCount="1">
    <brk id="54"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Validation!$E$2:$E$3</xm:f>
          </x14:formula1>
          <xm:sqref>AB11:AD49 AB53:AD53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E211"/>
  <sheetViews>
    <sheetView showGridLines="0" topLeftCell="A16" zoomScaleNormal="100" workbookViewId="0">
      <selection activeCell="AB163" sqref="AB163:AD163"/>
    </sheetView>
  </sheetViews>
  <sheetFormatPr defaultColWidth="0" defaultRowHeight="15" customHeight="1" zeroHeight="1" x14ac:dyDescent="0.25"/>
  <cols>
    <col min="1" max="31" width="3.28515625" style="14" customWidth="1"/>
    <col min="32" max="16384" width="9.140625" style="14" hidden="1"/>
  </cols>
  <sheetData>
    <row r="1" spans="2:30" ht="15" customHeight="1" x14ac:dyDescent="0.25"/>
    <row r="2" spans="2:30" ht="15" customHeight="1" x14ac:dyDescent="0.25">
      <c r="B2" s="180" t="s">
        <v>901</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row>
    <row r="3" spans="2:30" ht="15" customHeight="1" thickBot="1" x14ac:dyDescent="0.3"/>
    <row r="4" spans="2:30" ht="15" customHeight="1" thickBot="1" x14ac:dyDescent="0.3">
      <c r="B4" s="172" t="s">
        <v>109</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row>
    <row r="5" spans="2:30" ht="15" customHeight="1" thickBot="1" x14ac:dyDescent="0.3"/>
    <row r="6" spans="2:30" ht="15" customHeight="1" thickTop="1" x14ac:dyDescent="0.25">
      <c r="B6" s="993" t="s">
        <v>650</v>
      </c>
      <c r="C6" s="994"/>
      <c r="D6" s="994"/>
      <c r="E6" s="994"/>
      <c r="F6" s="994"/>
      <c r="G6" s="994"/>
      <c r="H6" s="994"/>
      <c r="I6" s="994"/>
      <c r="J6" s="994"/>
      <c r="K6" s="994"/>
      <c r="L6" s="994"/>
      <c r="M6" s="994"/>
      <c r="N6" s="994"/>
      <c r="O6" s="994"/>
      <c r="P6" s="994"/>
      <c r="Q6" s="994"/>
      <c r="R6" s="994"/>
      <c r="S6" s="994"/>
      <c r="T6" s="994"/>
      <c r="U6" s="994"/>
      <c r="V6" s="994"/>
      <c r="W6" s="994"/>
      <c r="X6" s="994"/>
      <c r="Y6" s="994"/>
      <c r="Z6" s="994"/>
      <c r="AA6" s="994"/>
      <c r="AB6" s="994"/>
      <c r="AC6" s="994"/>
      <c r="AD6" s="995"/>
    </row>
    <row r="7" spans="2:30" ht="15" customHeight="1" x14ac:dyDescent="0.25">
      <c r="B7" s="24"/>
      <c r="AD7" s="25"/>
    </row>
    <row r="8" spans="2:30" ht="15" customHeight="1" x14ac:dyDescent="0.25">
      <c r="B8" s="24"/>
      <c r="C8" s="141" t="s">
        <v>868</v>
      </c>
      <c r="D8" s="141"/>
      <c r="E8" s="141"/>
      <c r="F8" s="141"/>
      <c r="G8" s="141"/>
      <c r="H8" s="141"/>
      <c r="I8" s="141"/>
      <c r="J8" s="141"/>
      <c r="K8" s="141"/>
      <c r="L8" s="141"/>
      <c r="M8" s="141"/>
      <c r="N8" s="141"/>
      <c r="O8" s="141"/>
      <c r="P8" s="141"/>
      <c r="Q8" s="141"/>
      <c r="R8" s="141"/>
      <c r="S8" s="141"/>
      <c r="T8" s="1007" t="s">
        <v>60</v>
      </c>
      <c r="U8" s="1007"/>
      <c r="V8" s="1007"/>
      <c r="W8" s="1007"/>
      <c r="X8" s="1007"/>
      <c r="Y8" s="1007"/>
      <c r="Z8" s="1007"/>
      <c r="AA8" s="137"/>
      <c r="AB8" s="138"/>
      <c r="AC8" s="139"/>
      <c r="AD8" s="25"/>
    </row>
    <row r="9" spans="2:30" ht="15" customHeight="1" x14ac:dyDescent="0.25">
      <c r="B9" s="24"/>
      <c r="AD9" s="25"/>
    </row>
    <row r="10" spans="2:30" ht="15" customHeight="1" x14ac:dyDescent="0.25">
      <c r="B10" s="24"/>
      <c r="C10" s="985" t="s">
        <v>1107</v>
      </c>
      <c r="D10" s="985"/>
      <c r="E10" s="985"/>
      <c r="F10" s="985"/>
      <c r="G10" s="985"/>
      <c r="H10" s="985"/>
      <c r="I10" s="985"/>
      <c r="J10" s="985"/>
      <c r="K10" s="985"/>
      <c r="L10" s="985"/>
      <c r="M10" s="985"/>
      <c r="N10" s="985"/>
      <c r="O10" s="985"/>
      <c r="P10" s="985"/>
      <c r="Q10" s="985"/>
      <c r="R10" s="985"/>
      <c r="S10" s="985"/>
      <c r="T10" s="29"/>
      <c r="U10" s="19"/>
      <c r="V10" s="19"/>
      <c r="W10" s="19"/>
      <c r="X10" s="19"/>
      <c r="Y10" s="19"/>
      <c r="Z10" s="19"/>
      <c r="AA10" s="19"/>
      <c r="AB10" s="19"/>
      <c r="AC10" s="19"/>
      <c r="AD10" s="25"/>
    </row>
    <row r="11" spans="2:30" ht="15" customHeight="1" x14ac:dyDescent="0.25">
      <c r="B11" s="24"/>
      <c r="C11" s="985"/>
      <c r="D11" s="985"/>
      <c r="E11" s="985"/>
      <c r="F11" s="985"/>
      <c r="G11" s="985"/>
      <c r="H11" s="985"/>
      <c r="I11" s="985"/>
      <c r="J11" s="985"/>
      <c r="K11" s="985"/>
      <c r="L11" s="985"/>
      <c r="M11" s="985"/>
      <c r="N11" s="985"/>
      <c r="O11" s="985"/>
      <c r="P11" s="985"/>
      <c r="Q11" s="985"/>
      <c r="R11" s="985"/>
      <c r="S11" s="985"/>
      <c r="T11" s="1007" t="s">
        <v>60</v>
      </c>
      <c r="U11" s="1007"/>
      <c r="V11" s="1007"/>
      <c r="W11" s="1007"/>
      <c r="X11" s="1007"/>
      <c r="Y11" s="1007"/>
      <c r="Z11" s="1007"/>
      <c r="AA11" s="137"/>
      <c r="AB11" s="138"/>
      <c r="AC11" s="139"/>
      <c r="AD11" s="25"/>
    </row>
    <row r="12" spans="2:30" ht="15" customHeight="1" thickBot="1" x14ac:dyDescent="0.3">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8"/>
    </row>
    <row r="13" spans="2:30" ht="15" customHeight="1" thickTop="1" x14ac:dyDescent="0.25"/>
    <row r="14" spans="2:30" ht="15" customHeight="1" x14ac:dyDescent="0.25">
      <c r="B14" s="992" t="s">
        <v>1297</v>
      </c>
      <c r="C14" s="992"/>
      <c r="D14" s="992"/>
      <c r="E14" s="992"/>
      <c r="F14" s="992"/>
      <c r="G14" s="992"/>
      <c r="H14" s="992"/>
      <c r="I14" s="992"/>
      <c r="J14" s="992"/>
      <c r="K14" s="992"/>
      <c r="L14" s="992"/>
      <c r="M14" s="992"/>
      <c r="N14" s="992"/>
      <c r="O14" s="992"/>
      <c r="P14" s="992"/>
      <c r="Q14" s="992"/>
      <c r="R14" s="992"/>
      <c r="S14" s="992"/>
      <c r="T14" s="992"/>
      <c r="U14" s="51"/>
      <c r="V14" s="51"/>
      <c r="W14" s="51"/>
      <c r="X14" s="51"/>
      <c r="Y14" s="51"/>
      <c r="Z14" s="51"/>
      <c r="AA14" s="51"/>
      <c r="AB14" s="51"/>
      <c r="AC14" s="51"/>
      <c r="AD14" s="51"/>
    </row>
    <row r="15" spans="2:30" ht="15" customHeight="1" x14ac:dyDescent="0.25">
      <c r="B15" s="992"/>
      <c r="C15" s="992"/>
      <c r="D15" s="992"/>
      <c r="E15" s="992"/>
      <c r="F15" s="992"/>
      <c r="G15" s="992"/>
      <c r="H15" s="992"/>
      <c r="I15" s="992"/>
      <c r="J15" s="992"/>
      <c r="K15" s="992"/>
      <c r="L15" s="992"/>
      <c r="M15" s="992"/>
      <c r="N15" s="992"/>
      <c r="O15" s="992"/>
      <c r="P15" s="992"/>
      <c r="Q15" s="992"/>
      <c r="R15" s="992"/>
      <c r="S15" s="992"/>
      <c r="T15" s="992"/>
      <c r="U15" s="1022" t="s">
        <v>60</v>
      </c>
      <c r="V15" s="1022"/>
      <c r="W15" s="1022"/>
      <c r="X15" s="1022"/>
      <c r="Y15" s="1022"/>
      <c r="Z15" s="1022"/>
      <c r="AA15" s="1023"/>
      <c r="AB15" s="212"/>
      <c r="AC15" s="213"/>
      <c r="AD15" s="214"/>
    </row>
    <row r="16" spans="2:30" ht="15" customHeight="1" x14ac:dyDescent="0.25"/>
    <row r="17" spans="2:30" ht="15" customHeight="1" x14ac:dyDescent="0.25">
      <c r="B17" s="129" t="s">
        <v>1298</v>
      </c>
      <c r="C17" s="129"/>
      <c r="D17" s="129"/>
      <c r="E17" s="129"/>
      <c r="F17" s="129"/>
      <c r="G17" s="129"/>
      <c r="H17" s="129"/>
      <c r="I17" s="129"/>
      <c r="J17" s="129"/>
      <c r="K17" s="129"/>
      <c r="L17" s="129"/>
      <c r="M17" s="129"/>
      <c r="N17" s="129"/>
      <c r="O17" s="129"/>
      <c r="P17" s="129"/>
      <c r="Q17" s="129"/>
      <c r="R17" s="129"/>
      <c r="S17" s="129"/>
      <c r="T17" s="129"/>
      <c r="U17" s="16"/>
      <c r="V17" s="16"/>
      <c r="W17" s="16"/>
      <c r="X17" s="16"/>
      <c r="Y17" s="16"/>
      <c r="Z17" s="16"/>
      <c r="AA17" s="16"/>
      <c r="AB17" s="16"/>
      <c r="AC17" s="16"/>
      <c r="AD17" s="16"/>
    </row>
    <row r="18" spans="2:30" ht="36.6" customHeight="1" x14ac:dyDescent="0.2">
      <c r="B18" s="129"/>
      <c r="C18" s="129"/>
      <c r="D18" s="129"/>
      <c r="E18" s="129"/>
      <c r="F18" s="129"/>
      <c r="G18" s="129"/>
      <c r="H18" s="129"/>
      <c r="I18" s="129"/>
      <c r="J18" s="129"/>
      <c r="K18" s="129"/>
      <c r="L18" s="129"/>
      <c r="M18" s="129"/>
      <c r="N18" s="129"/>
      <c r="O18" s="129"/>
      <c r="P18" s="129"/>
      <c r="Q18" s="129"/>
      <c r="R18" s="129"/>
      <c r="S18" s="129"/>
      <c r="T18" s="129"/>
      <c r="U18" s="1008" t="s">
        <v>60</v>
      </c>
      <c r="V18" s="1008"/>
      <c r="W18" s="1008"/>
      <c r="X18" s="1008"/>
      <c r="Y18" s="1008"/>
      <c r="Z18" s="1008"/>
      <c r="AA18" s="1008"/>
      <c r="AB18" s="131"/>
      <c r="AC18" s="133"/>
      <c r="AD18" s="132"/>
    </row>
    <row r="19" spans="2:30" ht="15" customHeight="1" thickBot="1" x14ac:dyDescent="0.3"/>
    <row r="20" spans="2:30" ht="15" customHeight="1" thickBot="1" x14ac:dyDescent="0.3">
      <c r="B20" s="172" t="s">
        <v>590</v>
      </c>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row>
    <row r="21" spans="2:30" ht="15" customHeight="1" x14ac:dyDescent="0.25"/>
    <row r="22" spans="2:30" ht="15" customHeight="1" x14ac:dyDescent="0.25">
      <c r="B22" s="985" t="s">
        <v>1299</v>
      </c>
      <c r="C22" s="985"/>
      <c r="D22" s="985"/>
      <c r="E22" s="985"/>
      <c r="F22" s="985"/>
      <c r="G22" s="985"/>
      <c r="H22" s="985"/>
      <c r="I22" s="985"/>
      <c r="J22" s="985"/>
      <c r="K22" s="985"/>
      <c r="L22" s="985"/>
      <c r="M22" s="985"/>
      <c r="N22" s="985"/>
      <c r="O22" s="985"/>
      <c r="P22" s="985"/>
      <c r="Q22" s="985"/>
      <c r="R22" s="985"/>
      <c r="S22" s="985"/>
      <c r="T22" s="985"/>
      <c r="U22" s="19"/>
      <c r="V22" s="19"/>
      <c r="W22" s="19"/>
      <c r="X22" s="19"/>
      <c r="Y22" s="19"/>
      <c r="Z22" s="19"/>
      <c r="AA22" s="19"/>
      <c r="AB22" s="19"/>
      <c r="AC22" s="19"/>
      <c r="AD22" s="19"/>
    </row>
    <row r="23" spans="2:30" ht="15" customHeight="1" x14ac:dyDescent="0.25">
      <c r="B23" s="985"/>
      <c r="C23" s="985"/>
      <c r="D23" s="985"/>
      <c r="E23" s="985"/>
      <c r="F23" s="985"/>
      <c r="G23" s="985"/>
      <c r="H23" s="985"/>
      <c r="I23" s="985"/>
      <c r="J23" s="985"/>
      <c r="K23" s="985"/>
      <c r="L23" s="985"/>
      <c r="M23" s="985"/>
      <c r="N23" s="985"/>
      <c r="O23" s="985"/>
      <c r="P23" s="985"/>
      <c r="Q23" s="985"/>
      <c r="R23" s="985"/>
      <c r="S23" s="985"/>
      <c r="T23" s="985"/>
      <c r="U23" s="1007" t="s">
        <v>60</v>
      </c>
      <c r="V23" s="1007"/>
      <c r="W23" s="1007"/>
      <c r="X23" s="1007"/>
      <c r="Y23" s="1007"/>
      <c r="Z23" s="1007"/>
      <c r="AA23" s="1007"/>
      <c r="AB23" s="137"/>
      <c r="AC23" s="138"/>
      <c r="AD23" s="139"/>
    </row>
    <row r="24" spans="2:30" ht="15" customHeight="1" thickBot="1" x14ac:dyDescent="0.3"/>
    <row r="25" spans="2:30" ht="15" customHeight="1" thickBot="1" x14ac:dyDescent="0.3">
      <c r="B25" s="172" t="s">
        <v>934</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row>
    <row r="26" spans="2:30" ht="15" customHeight="1" x14ac:dyDescent="0.25"/>
    <row r="27" spans="2:30" ht="15" customHeight="1" x14ac:dyDescent="0.25">
      <c r="B27" s="992" t="s">
        <v>1300</v>
      </c>
      <c r="C27" s="992"/>
      <c r="D27" s="992"/>
      <c r="E27" s="992"/>
      <c r="F27" s="992"/>
      <c r="G27" s="992"/>
      <c r="H27" s="992"/>
      <c r="I27" s="992"/>
      <c r="J27" s="992"/>
      <c r="K27" s="992"/>
      <c r="L27" s="992"/>
      <c r="M27" s="992"/>
      <c r="N27" s="992"/>
      <c r="O27" s="992"/>
      <c r="P27" s="992"/>
      <c r="Q27" s="992"/>
      <c r="R27" s="992"/>
      <c r="S27" s="992"/>
      <c r="T27" s="992"/>
      <c r="U27" s="16"/>
      <c r="V27" s="16"/>
      <c r="W27" s="16"/>
      <c r="X27" s="16"/>
      <c r="Y27" s="16"/>
      <c r="Z27" s="16"/>
      <c r="AA27" s="16"/>
      <c r="AB27" s="16"/>
      <c r="AC27" s="16"/>
      <c r="AD27" s="16"/>
    </row>
    <row r="28" spans="2:30" ht="15" customHeight="1" x14ac:dyDescent="0.25">
      <c r="B28" s="992"/>
      <c r="C28" s="992"/>
      <c r="D28" s="992"/>
      <c r="E28" s="992"/>
      <c r="F28" s="992"/>
      <c r="G28" s="992"/>
      <c r="H28" s="992"/>
      <c r="I28" s="992"/>
      <c r="J28" s="992"/>
      <c r="K28" s="992"/>
      <c r="L28" s="992"/>
      <c r="M28" s="992"/>
      <c r="N28" s="992"/>
      <c r="O28" s="992"/>
      <c r="P28" s="992"/>
      <c r="Q28" s="992"/>
      <c r="R28" s="992"/>
      <c r="S28" s="992"/>
      <c r="T28" s="992"/>
      <c r="U28" s="1022" t="s">
        <v>60</v>
      </c>
      <c r="V28" s="1022"/>
      <c r="W28" s="1022"/>
      <c r="X28" s="1022"/>
      <c r="Y28" s="1022"/>
      <c r="Z28" s="1022"/>
      <c r="AA28" s="1022"/>
      <c r="AB28" s="212"/>
      <c r="AC28" s="213"/>
      <c r="AD28" s="214"/>
    </row>
    <row r="29" spans="2:30" ht="15" customHeight="1" x14ac:dyDescent="0.25"/>
    <row r="30" spans="2:30" ht="15" customHeight="1" x14ac:dyDescent="0.25">
      <c r="B30" s="992" t="s">
        <v>1301</v>
      </c>
      <c r="C30" s="992"/>
      <c r="D30" s="992"/>
      <c r="E30" s="992"/>
      <c r="F30" s="992"/>
      <c r="G30" s="992"/>
      <c r="H30" s="992"/>
      <c r="I30" s="992"/>
      <c r="J30" s="992"/>
      <c r="K30" s="992"/>
      <c r="L30" s="992"/>
      <c r="M30" s="992"/>
      <c r="N30" s="992"/>
      <c r="O30" s="992"/>
      <c r="P30" s="992"/>
      <c r="Q30" s="992"/>
      <c r="R30" s="992"/>
      <c r="S30" s="992"/>
      <c r="T30" s="992"/>
      <c r="U30" s="1022" t="s">
        <v>60</v>
      </c>
      <c r="V30" s="1022"/>
      <c r="W30" s="1022"/>
      <c r="X30" s="1022"/>
      <c r="Y30" s="1022"/>
      <c r="Z30" s="1022"/>
      <c r="AA30" s="1022"/>
      <c r="AB30" s="212"/>
      <c r="AC30" s="213"/>
      <c r="AD30" s="214"/>
    </row>
    <row r="31" spans="2:30" ht="15" customHeight="1" x14ac:dyDescent="0.25"/>
    <row r="32" spans="2:30" ht="15" customHeight="1" x14ac:dyDescent="0.25">
      <c r="B32" s="992" t="s">
        <v>1302</v>
      </c>
      <c r="C32" s="992"/>
      <c r="D32" s="992"/>
      <c r="E32" s="992"/>
      <c r="F32" s="992"/>
      <c r="G32" s="992"/>
      <c r="H32" s="992"/>
      <c r="I32" s="992"/>
      <c r="J32" s="992"/>
      <c r="K32" s="992"/>
      <c r="L32" s="992"/>
      <c r="M32" s="992"/>
      <c r="N32" s="992"/>
      <c r="O32" s="992"/>
      <c r="P32" s="992"/>
      <c r="Q32" s="992"/>
      <c r="R32" s="992"/>
      <c r="S32" s="992"/>
      <c r="T32" s="992"/>
      <c r="U32" s="16"/>
      <c r="V32" s="16"/>
      <c r="W32" s="16"/>
      <c r="X32" s="16"/>
      <c r="Y32" s="16"/>
      <c r="Z32" s="16"/>
      <c r="AA32" s="16"/>
      <c r="AB32" s="16"/>
      <c r="AC32" s="16"/>
      <c r="AD32" s="16"/>
    </row>
    <row r="33" spans="2:30" ht="15" customHeight="1" x14ac:dyDescent="0.25">
      <c r="B33" s="992"/>
      <c r="C33" s="992"/>
      <c r="D33" s="992"/>
      <c r="E33" s="992"/>
      <c r="F33" s="992"/>
      <c r="G33" s="992"/>
      <c r="H33" s="992"/>
      <c r="I33" s="992"/>
      <c r="J33" s="992"/>
      <c r="K33" s="992"/>
      <c r="L33" s="992"/>
      <c r="M33" s="992"/>
      <c r="N33" s="992"/>
      <c r="O33" s="992"/>
      <c r="P33" s="992"/>
      <c r="Q33" s="992"/>
      <c r="R33" s="992"/>
      <c r="S33" s="992"/>
      <c r="T33" s="992"/>
      <c r="U33" s="1022" t="s">
        <v>60</v>
      </c>
      <c r="V33" s="1022"/>
      <c r="W33" s="1022"/>
      <c r="X33" s="1022"/>
      <c r="Y33" s="1022"/>
      <c r="Z33" s="1022"/>
      <c r="AA33" s="1022"/>
      <c r="AB33" s="212"/>
      <c r="AC33" s="213"/>
      <c r="AD33" s="214"/>
    </row>
    <row r="34" spans="2:30" ht="15" customHeight="1" thickBot="1" x14ac:dyDescent="0.3"/>
    <row r="35" spans="2:30" ht="15" customHeight="1" thickBot="1" x14ac:dyDescent="0.3">
      <c r="B35" s="172" t="s">
        <v>648</v>
      </c>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row>
    <row r="36" spans="2:30" ht="15" customHeight="1" x14ac:dyDescent="0.25"/>
    <row r="37" spans="2:30" ht="15" customHeight="1" x14ac:dyDescent="0.25">
      <c r="B37" s="134" t="s">
        <v>649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1"/>
      <c r="AC37" s="133"/>
      <c r="AD37" s="132"/>
    </row>
    <row r="38" spans="2:30" ht="15" customHeight="1" x14ac:dyDescent="0.25"/>
    <row r="39" spans="2:30" ht="15" customHeight="1" x14ac:dyDescent="0.25">
      <c r="C39" s="1002" t="s">
        <v>1416</v>
      </c>
      <c r="D39" s="1002"/>
      <c r="E39" s="1002"/>
      <c r="F39" s="1002"/>
      <c r="G39" s="1002"/>
      <c r="H39" s="1002"/>
      <c r="I39" s="1002"/>
      <c r="J39" s="1002"/>
      <c r="K39" s="1002"/>
      <c r="L39" s="1002"/>
      <c r="M39" s="1002"/>
      <c r="N39" s="1002"/>
      <c r="O39" s="1002"/>
      <c r="P39" s="1002"/>
      <c r="Q39" s="1002"/>
      <c r="R39" s="1002"/>
      <c r="S39" s="1002"/>
      <c r="T39" s="1002"/>
      <c r="U39" s="1002"/>
      <c r="V39" s="1002"/>
      <c r="W39" s="1002"/>
      <c r="X39" s="1002"/>
      <c r="Y39" s="1002"/>
      <c r="Z39" s="1002"/>
      <c r="AA39" s="1002"/>
      <c r="AB39" s="1003"/>
      <c r="AC39" s="1004"/>
      <c r="AD39" s="1005"/>
    </row>
    <row r="40" spans="2:30" ht="15" customHeight="1" x14ac:dyDescent="0.25">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row>
    <row r="41" spans="2:30" ht="15" customHeight="1" x14ac:dyDescent="0.25">
      <c r="C41" s="1006" t="s">
        <v>1419</v>
      </c>
      <c r="D41" s="1006"/>
      <c r="E41" s="1006"/>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c r="AB41" s="101"/>
      <c r="AC41" s="101"/>
      <c r="AD41" s="101"/>
    </row>
    <row r="42" spans="2:30" ht="15" customHeight="1" x14ac:dyDescent="0.25">
      <c r="C42" s="1006"/>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3"/>
      <c r="AC42" s="1004"/>
      <c r="AD42" s="1005"/>
    </row>
    <row r="43" spans="2:30" ht="15" customHeight="1" x14ac:dyDescent="0.25">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row>
    <row r="44" spans="2:30" ht="15" customHeight="1" x14ac:dyDescent="0.25">
      <c r="C44" s="1006" t="s">
        <v>1417</v>
      </c>
      <c r="D44" s="1006"/>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1"/>
      <c r="AC44" s="101"/>
      <c r="AD44" s="101"/>
    </row>
    <row r="45" spans="2:30" ht="15" customHeight="1" x14ac:dyDescent="0.25">
      <c r="C45" s="1006"/>
      <c r="D45" s="1006"/>
      <c r="E45" s="1006"/>
      <c r="F45" s="1006"/>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3"/>
      <c r="AC45" s="1004"/>
      <c r="AD45" s="1005"/>
    </row>
    <row r="46" spans="2:30" ht="15" customHeight="1" x14ac:dyDescent="0.25">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3"/>
      <c r="AC46" s="103"/>
      <c r="AD46" s="103"/>
    </row>
    <row r="47" spans="2:30" ht="15" customHeight="1" x14ac:dyDescent="0.25">
      <c r="C47" s="1006" t="s">
        <v>1418</v>
      </c>
      <c r="D47" s="1006"/>
      <c r="E47" s="1006"/>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4"/>
      <c r="AC47" s="104"/>
      <c r="AD47" s="104"/>
    </row>
    <row r="48" spans="2:30" ht="15" customHeight="1" x14ac:dyDescent="0.25">
      <c r="C48" s="1006"/>
      <c r="D48" s="1006"/>
      <c r="E48" s="1006"/>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3"/>
      <c r="AC48" s="1004"/>
      <c r="AD48" s="1005"/>
    </row>
    <row r="49" spans="2:30" ht="15" customHeight="1" x14ac:dyDescent="0.25">
      <c r="C49" s="102"/>
      <c r="D49" s="102"/>
      <c r="E49" s="102"/>
      <c r="F49" s="102"/>
      <c r="G49" s="102"/>
      <c r="H49" s="102"/>
      <c r="I49" s="102"/>
      <c r="J49" s="102"/>
      <c r="K49" s="102"/>
      <c r="L49" s="102"/>
      <c r="M49" s="102"/>
      <c r="N49" s="996" t="s">
        <v>1420</v>
      </c>
      <c r="O49" s="997"/>
      <c r="P49" s="997"/>
      <c r="Q49" s="997"/>
      <c r="R49" s="997"/>
      <c r="S49" s="997"/>
      <c r="T49" s="997"/>
      <c r="U49" s="997"/>
      <c r="V49" s="997"/>
      <c r="W49" s="997"/>
      <c r="X49" s="997"/>
      <c r="Y49" s="997"/>
      <c r="Z49" s="997"/>
      <c r="AA49" s="998"/>
      <c r="AB49" s="999" t="str">
        <f>IF(AND(AB37="YES",AB39="YES",AB42="YES",AB45="YES",AB48="YES"),"YES","NO")</f>
        <v>NO</v>
      </c>
      <c r="AC49" s="1000"/>
      <c r="AD49" s="1001"/>
    </row>
    <row r="50" spans="2:30" ht="15" customHeight="1" x14ac:dyDescent="0.25">
      <c r="C50" s="23"/>
      <c r="D50" s="23"/>
      <c r="E50" s="23"/>
      <c r="F50" s="23"/>
      <c r="G50" s="23"/>
      <c r="H50" s="23"/>
      <c r="I50" s="23"/>
      <c r="J50" s="23"/>
      <c r="K50" s="23"/>
      <c r="L50" s="23"/>
      <c r="M50" s="23"/>
      <c r="N50" s="23"/>
      <c r="O50" s="23"/>
      <c r="P50" s="23"/>
      <c r="Q50" s="23"/>
      <c r="R50" s="23"/>
      <c r="S50" s="23"/>
      <c r="T50" s="23"/>
      <c r="U50" s="23"/>
      <c r="V50" s="23"/>
      <c r="W50" s="23"/>
      <c r="X50" s="23"/>
      <c r="Y50" s="23"/>
      <c r="Z50" s="23"/>
      <c r="AA50" s="23"/>
    </row>
    <row r="51" spans="2:30" ht="15" customHeight="1" x14ac:dyDescent="0.25">
      <c r="B51" s="134" t="s">
        <v>808</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64"/>
      <c r="AB51" s="131"/>
      <c r="AC51" s="133"/>
      <c r="AD51" s="132"/>
    </row>
    <row r="52" spans="2:30" ht="15" customHeight="1" x14ac:dyDescent="0.25"/>
    <row r="53" spans="2:30" ht="15" customHeight="1" x14ac:dyDescent="0.25">
      <c r="C53" s="985" t="s">
        <v>1303</v>
      </c>
      <c r="D53" s="985"/>
      <c r="E53" s="985"/>
      <c r="F53" s="985"/>
      <c r="G53" s="985"/>
      <c r="H53" s="985"/>
      <c r="I53" s="985"/>
      <c r="J53" s="985"/>
      <c r="K53" s="985"/>
      <c r="L53" s="985"/>
      <c r="M53" s="985"/>
      <c r="N53" s="985"/>
      <c r="O53" s="985"/>
      <c r="P53" s="985"/>
      <c r="Q53" s="985"/>
      <c r="R53" s="985"/>
      <c r="S53" s="985"/>
      <c r="T53" s="985"/>
      <c r="U53" s="19"/>
      <c r="V53" s="19"/>
      <c r="W53" s="19"/>
      <c r="X53" s="19"/>
      <c r="Y53" s="19"/>
      <c r="Z53" s="19"/>
      <c r="AA53" s="19"/>
      <c r="AB53" s="19"/>
      <c r="AC53" s="19"/>
      <c r="AD53" s="19"/>
    </row>
    <row r="54" spans="2:30" ht="15" customHeight="1" x14ac:dyDescent="0.25">
      <c r="C54" s="985"/>
      <c r="D54" s="985"/>
      <c r="E54" s="985"/>
      <c r="F54" s="985"/>
      <c r="G54" s="985"/>
      <c r="H54" s="985"/>
      <c r="I54" s="985"/>
      <c r="J54" s="985"/>
      <c r="K54" s="985"/>
      <c r="L54" s="985"/>
      <c r="M54" s="985"/>
      <c r="N54" s="985"/>
      <c r="O54" s="985"/>
      <c r="P54" s="985"/>
      <c r="Q54" s="985"/>
      <c r="R54" s="985"/>
      <c r="S54" s="985"/>
      <c r="T54" s="985"/>
      <c r="U54" s="1007" t="s">
        <v>60</v>
      </c>
      <c r="V54" s="1007"/>
      <c r="W54" s="1007"/>
      <c r="X54" s="1007"/>
      <c r="Y54" s="1007"/>
      <c r="Z54" s="1007"/>
      <c r="AA54" s="1007"/>
      <c r="AB54" s="137"/>
      <c r="AC54" s="138"/>
      <c r="AD54" s="139"/>
    </row>
    <row r="55" spans="2:30" ht="15" customHeight="1" x14ac:dyDescent="0.25"/>
    <row r="56" spans="2:30" ht="15" customHeight="1" x14ac:dyDescent="0.25">
      <c r="B56" s="134" t="s">
        <v>1272</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1"/>
      <c r="AC56" s="133"/>
      <c r="AD56" s="132"/>
    </row>
    <row r="57" spans="2:30" ht="15" customHeight="1" x14ac:dyDescent="0.25">
      <c r="B57" s="134" t="s">
        <v>1273</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6"/>
      <c r="AC57" s="16"/>
      <c r="AD57" s="16"/>
    </row>
    <row r="58" spans="2:30" ht="15" customHeight="1" x14ac:dyDescent="0.25">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2:30" ht="15" customHeight="1" x14ac:dyDescent="0.25">
      <c r="B59" s="21"/>
      <c r="C59" s="130" t="s">
        <v>1275</v>
      </c>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029"/>
      <c r="AC59" s="1030"/>
      <c r="AD59" s="1031"/>
    </row>
    <row r="60" spans="2:30" ht="15" customHeight="1" x14ac:dyDescent="0.25">
      <c r="B60" s="21"/>
      <c r="C60" s="130" t="s">
        <v>1274</v>
      </c>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72"/>
      <c r="AC60" s="72"/>
      <c r="AD60" s="72"/>
    </row>
    <row r="61" spans="2:30" ht="15" customHeight="1" x14ac:dyDescent="0.25">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2:30" ht="15" customHeight="1" x14ac:dyDescent="0.25">
      <c r="B62" s="21"/>
      <c r="C62" s="21"/>
      <c r="D62" s="130" t="s">
        <v>1276</v>
      </c>
      <c r="E62" s="130"/>
      <c r="F62" s="130"/>
      <c r="G62" s="130"/>
      <c r="H62" s="130"/>
      <c r="I62" s="130"/>
      <c r="J62" s="130"/>
      <c r="K62" s="130"/>
      <c r="L62" s="130"/>
      <c r="M62" s="130"/>
      <c r="N62" s="130"/>
      <c r="O62" s="130"/>
      <c r="P62" s="130"/>
      <c r="Q62" s="130"/>
      <c r="R62" s="130"/>
      <c r="S62" s="130"/>
      <c r="T62" s="130"/>
      <c r="U62" s="130"/>
      <c r="V62" s="130"/>
      <c r="W62" s="130"/>
      <c r="X62" s="130"/>
      <c r="Y62" s="130"/>
      <c r="Z62" s="1024"/>
      <c r="AA62" s="1032"/>
      <c r="AB62" s="1033"/>
      <c r="AC62" s="1033"/>
      <c r="AD62" s="1033"/>
    </row>
    <row r="63" spans="2:30" ht="15" customHeight="1" x14ac:dyDescent="0.25">
      <c r="B63" s="21"/>
      <c r="C63" s="21"/>
      <c r="D63" s="130" t="s">
        <v>1304</v>
      </c>
      <c r="E63" s="130"/>
      <c r="F63" s="130"/>
      <c r="G63" s="130"/>
      <c r="H63" s="130"/>
      <c r="I63" s="130"/>
      <c r="J63" s="130"/>
      <c r="K63" s="130"/>
      <c r="L63" s="130"/>
      <c r="M63" s="130"/>
      <c r="N63" s="130"/>
      <c r="O63" s="130"/>
      <c r="P63" s="130"/>
      <c r="Q63" s="130"/>
      <c r="R63" s="130"/>
      <c r="S63" s="130"/>
      <c r="T63" s="130"/>
      <c r="U63" s="130"/>
      <c r="V63" s="130"/>
      <c r="W63" s="130"/>
      <c r="X63" s="130"/>
      <c r="Y63" s="130"/>
      <c r="Z63" s="130"/>
      <c r="AA63" s="73"/>
      <c r="AB63" s="72"/>
      <c r="AC63" s="72"/>
      <c r="AD63" s="72"/>
    </row>
    <row r="64" spans="2:30" ht="15" customHeight="1" thickBot="1" x14ac:dyDescent="0.3">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2:30" ht="15" customHeight="1" thickBot="1" x14ac:dyDescent="0.3">
      <c r="B65" s="172" t="s">
        <v>661</v>
      </c>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row>
    <row r="66" spans="2:30" ht="15" customHeight="1" x14ac:dyDescent="0.25"/>
    <row r="67" spans="2:30" ht="15" customHeight="1" x14ac:dyDescent="0.25">
      <c r="B67" s="129" t="s">
        <v>1305</v>
      </c>
      <c r="C67" s="129"/>
      <c r="D67" s="129"/>
      <c r="E67" s="129"/>
      <c r="F67" s="129"/>
      <c r="G67" s="129"/>
      <c r="H67" s="129"/>
      <c r="I67" s="129"/>
      <c r="J67" s="129"/>
      <c r="K67" s="129"/>
      <c r="L67" s="129"/>
      <c r="M67" s="129"/>
      <c r="N67" s="129"/>
      <c r="O67" s="129"/>
      <c r="P67" s="129"/>
      <c r="Q67" s="129"/>
      <c r="R67" s="129"/>
      <c r="S67" s="129"/>
      <c r="T67" s="129"/>
      <c r="U67" s="159" t="s">
        <v>60</v>
      </c>
      <c r="V67" s="159"/>
      <c r="W67" s="159"/>
      <c r="X67" s="159"/>
      <c r="Y67" s="159"/>
      <c r="Z67" s="159"/>
      <c r="AA67" s="159"/>
      <c r="AB67" s="131"/>
      <c r="AC67" s="133"/>
      <c r="AD67" s="132"/>
    </row>
    <row r="68" spans="2:30" ht="15" customHeight="1" x14ac:dyDescent="0.25"/>
    <row r="69" spans="2:30" ht="27" customHeight="1" x14ac:dyDescent="0.25">
      <c r="B69" s="129" t="s">
        <v>1306</v>
      </c>
      <c r="C69" s="129"/>
      <c r="D69" s="129"/>
      <c r="E69" s="129"/>
      <c r="F69" s="129"/>
      <c r="G69" s="129"/>
      <c r="H69" s="129"/>
      <c r="I69" s="129"/>
      <c r="J69" s="129"/>
      <c r="K69" s="129"/>
      <c r="L69" s="129"/>
      <c r="M69" s="129"/>
      <c r="N69" s="129"/>
      <c r="O69" s="129"/>
      <c r="P69" s="129"/>
      <c r="Q69" s="129"/>
      <c r="R69" s="129"/>
      <c r="S69" s="129"/>
      <c r="T69" s="129"/>
      <c r="U69" s="159" t="s">
        <v>60</v>
      </c>
      <c r="V69" s="159"/>
      <c r="W69" s="159"/>
      <c r="X69" s="159"/>
      <c r="Y69" s="159"/>
      <c r="Z69" s="159"/>
      <c r="AA69" s="159"/>
      <c r="AB69" s="131"/>
      <c r="AC69" s="133"/>
      <c r="AD69" s="132"/>
    </row>
    <row r="70" spans="2:30" ht="15" customHeight="1" x14ac:dyDescent="0.25"/>
    <row r="71" spans="2:30" ht="26.25" customHeight="1" x14ac:dyDescent="0.25">
      <c r="B71" s="129" t="s">
        <v>1307</v>
      </c>
      <c r="C71" s="129"/>
      <c r="D71" s="129"/>
      <c r="E71" s="129"/>
      <c r="F71" s="129"/>
      <c r="G71" s="129"/>
      <c r="H71" s="129"/>
      <c r="I71" s="129"/>
      <c r="J71" s="129"/>
      <c r="K71" s="129"/>
      <c r="L71" s="129"/>
      <c r="M71" s="129"/>
      <c r="N71" s="129"/>
      <c r="O71" s="129"/>
      <c r="P71" s="129"/>
      <c r="Q71" s="129"/>
      <c r="R71" s="129"/>
      <c r="S71" s="129"/>
      <c r="T71" s="129"/>
      <c r="U71" s="159" t="s">
        <v>60</v>
      </c>
      <c r="V71" s="159"/>
      <c r="W71" s="159"/>
      <c r="X71" s="159"/>
      <c r="Y71" s="159"/>
      <c r="Z71" s="159"/>
      <c r="AA71" s="159"/>
      <c r="AB71" s="131"/>
      <c r="AC71" s="133"/>
      <c r="AD71" s="132"/>
    </row>
    <row r="72" spans="2:30" ht="15" customHeight="1" x14ac:dyDescent="0.25"/>
    <row r="73" spans="2:30" ht="15" customHeight="1" x14ac:dyDescent="0.25">
      <c r="B73" s="585" t="s">
        <v>1308</v>
      </c>
      <c r="C73" s="585"/>
      <c r="D73" s="585"/>
      <c r="E73" s="585"/>
      <c r="F73" s="585"/>
      <c r="G73" s="585"/>
      <c r="H73" s="585"/>
      <c r="I73" s="585"/>
      <c r="J73" s="585"/>
      <c r="K73" s="585"/>
      <c r="L73" s="585"/>
      <c r="M73" s="585"/>
      <c r="N73" s="585"/>
      <c r="O73" s="585"/>
      <c r="P73" s="585"/>
      <c r="Q73" s="585"/>
      <c r="R73" s="585"/>
      <c r="S73" s="585"/>
      <c r="T73" s="16"/>
      <c r="U73" s="159" t="s">
        <v>60</v>
      </c>
      <c r="V73" s="159"/>
      <c r="W73" s="159"/>
      <c r="X73" s="159"/>
      <c r="Y73" s="159"/>
      <c r="Z73" s="159"/>
      <c r="AA73" s="159"/>
      <c r="AB73" s="131"/>
      <c r="AC73" s="133"/>
      <c r="AD73" s="132"/>
    </row>
    <row r="74" spans="2:30" ht="15" customHeight="1" thickBot="1" x14ac:dyDescent="0.3"/>
    <row r="75" spans="2:30" ht="15" customHeight="1" thickBot="1" x14ac:dyDescent="0.3">
      <c r="B75" s="172" t="s">
        <v>662</v>
      </c>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row>
    <row r="76" spans="2:30" ht="15" customHeight="1" x14ac:dyDescent="0.25"/>
    <row r="77" spans="2:30" ht="15" customHeight="1" x14ac:dyDescent="0.25">
      <c r="B77" s="210" t="s">
        <v>646</v>
      </c>
      <c r="C77" s="210"/>
      <c r="D77" s="210"/>
      <c r="E77" s="210"/>
      <c r="F77" s="210"/>
      <c r="G77" s="210"/>
      <c r="H77" s="210"/>
      <c r="I77" s="210"/>
      <c r="J77" s="210"/>
      <c r="K77" s="210"/>
      <c r="L77" s="210"/>
      <c r="M77" s="210"/>
      <c r="N77" s="210"/>
      <c r="O77" s="210"/>
      <c r="P77" s="210"/>
      <c r="Q77" s="131"/>
      <c r="R77" s="133"/>
      <c r="S77" s="133"/>
      <c r="T77" s="133"/>
      <c r="U77" s="133"/>
      <c r="V77" s="133"/>
      <c r="W77" s="133"/>
      <c r="X77" s="133"/>
      <c r="Y77" s="133"/>
      <c r="Z77" s="133"/>
      <c r="AA77" s="133"/>
      <c r="AB77" s="133"/>
      <c r="AC77" s="133"/>
      <c r="AD77" s="132"/>
    </row>
    <row r="78" spans="2:30" ht="15" customHeight="1" x14ac:dyDescent="0.25">
      <c r="B78" s="210"/>
      <c r="C78" s="210"/>
      <c r="D78" s="210"/>
      <c r="E78" s="210"/>
      <c r="F78" s="210"/>
      <c r="G78" s="210"/>
      <c r="H78" s="210"/>
      <c r="I78" s="210"/>
      <c r="J78" s="210"/>
      <c r="K78" s="210"/>
      <c r="L78" s="210"/>
      <c r="M78" s="210"/>
      <c r="N78" s="210"/>
      <c r="O78" s="210"/>
      <c r="P78" s="210"/>
      <c r="Q78" s="16"/>
      <c r="R78" s="16"/>
      <c r="S78" s="16"/>
      <c r="T78" s="16"/>
      <c r="U78" s="16"/>
      <c r="V78" s="16"/>
      <c r="W78" s="16"/>
      <c r="X78" s="16"/>
      <c r="Y78" s="16"/>
      <c r="Z78" s="16"/>
      <c r="AA78" s="16"/>
      <c r="AB78" s="16"/>
      <c r="AC78" s="16"/>
      <c r="AD78" s="16"/>
    </row>
    <row r="79" spans="2:30" ht="15" customHeight="1" x14ac:dyDescent="0.25"/>
    <row r="80" spans="2:30" ht="15" customHeight="1" x14ac:dyDescent="0.25">
      <c r="C80" s="1039" t="s">
        <v>1337</v>
      </c>
      <c r="D80" s="1039"/>
      <c r="E80" s="1039"/>
      <c r="F80" s="1039"/>
      <c r="G80" s="1039"/>
      <c r="H80" s="1039"/>
      <c r="I80" s="1039"/>
      <c r="J80" s="1039"/>
      <c r="K80" s="1039"/>
      <c r="L80" s="1039"/>
      <c r="M80" s="1039"/>
      <c r="N80" s="1039"/>
      <c r="O80" s="1039"/>
      <c r="P80" s="1039"/>
      <c r="Q80" s="1039"/>
      <c r="R80" s="1039"/>
      <c r="S80" s="1039"/>
      <c r="T80" s="1039"/>
      <c r="U80" s="1049" t="s">
        <v>60</v>
      </c>
      <c r="V80" s="1049"/>
      <c r="W80" s="1049"/>
      <c r="X80" s="1049"/>
      <c r="Y80" s="1049"/>
      <c r="Z80" s="1049"/>
      <c r="AA80" s="1050"/>
      <c r="AB80" s="1040"/>
      <c r="AC80" s="1041"/>
      <c r="AD80" s="1042"/>
    </row>
    <row r="81" spans="2:30" ht="15" customHeight="1" x14ac:dyDescent="0.25">
      <c r="C81" s="1039"/>
      <c r="D81" s="1039"/>
      <c r="E81" s="1039"/>
      <c r="F81" s="1039"/>
      <c r="G81" s="1039"/>
      <c r="H81" s="1039"/>
      <c r="I81" s="1039"/>
      <c r="J81" s="1039"/>
      <c r="K81" s="1039"/>
      <c r="L81" s="1039"/>
      <c r="M81" s="1039"/>
      <c r="N81" s="1039"/>
      <c r="O81" s="1039"/>
      <c r="P81" s="1039"/>
      <c r="Q81" s="1039"/>
      <c r="R81" s="1039"/>
      <c r="S81" s="1039"/>
      <c r="T81" s="1039"/>
      <c r="U81" s="1049"/>
      <c r="V81" s="1049"/>
      <c r="W81" s="1049"/>
      <c r="X81" s="1049"/>
      <c r="Y81" s="1049"/>
      <c r="Z81" s="1049"/>
      <c r="AA81" s="1050"/>
      <c r="AB81" s="1043"/>
      <c r="AC81" s="1044"/>
      <c r="AD81" s="1045"/>
    </row>
    <row r="82" spans="2:30" ht="15" customHeight="1" x14ac:dyDescent="0.25">
      <c r="C82" s="1039"/>
      <c r="D82" s="1039"/>
      <c r="E82" s="1039"/>
      <c r="F82" s="1039"/>
      <c r="G82" s="1039"/>
      <c r="H82" s="1039"/>
      <c r="I82" s="1039"/>
      <c r="J82" s="1039"/>
      <c r="K82" s="1039"/>
      <c r="L82" s="1039"/>
      <c r="M82" s="1039"/>
      <c r="N82" s="1039"/>
      <c r="O82" s="1039"/>
      <c r="P82" s="1039"/>
      <c r="Q82" s="1039"/>
      <c r="R82" s="1039"/>
      <c r="S82" s="1039"/>
      <c r="T82" s="1039"/>
      <c r="U82" s="1049"/>
      <c r="V82" s="1049"/>
      <c r="W82" s="1049"/>
      <c r="X82" s="1049"/>
      <c r="Y82" s="1049"/>
      <c r="Z82" s="1049"/>
      <c r="AA82" s="1050"/>
      <c r="AB82" s="1043"/>
      <c r="AC82" s="1044"/>
      <c r="AD82" s="1045"/>
    </row>
    <row r="83" spans="2:30" ht="15" customHeight="1" x14ac:dyDescent="0.25">
      <c r="C83" s="1039"/>
      <c r="D83" s="1039"/>
      <c r="E83" s="1039"/>
      <c r="F83" s="1039"/>
      <c r="G83" s="1039"/>
      <c r="H83" s="1039"/>
      <c r="I83" s="1039"/>
      <c r="J83" s="1039"/>
      <c r="K83" s="1039"/>
      <c r="L83" s="1039"/>
      <c r="M83" s="1039"/>
      <c r="N83" s="1039"/>
      <c r="O83" s="1039"/>
      <c r="P83" s="1039"/>
      <c r="Q83" s="1039"/>
      <c r="R83" s="1039"/>
      <c r="S83" s="1039"/>
      <c r="T83" s="1039"/>
      <c r="U83" s="1049"/>
      <c r="V83" s="1049"/>
      <c r="W83" s="1049"/>
      <c r="X83" s="1049"/>
      <c r="Y83" s="1049"/>
      <c r="Z83" s="1049"/>
      <c r="AA83" s="1050"/>
      <c r="AB83" s="1043"/>
      <c r="AC83" s="1044"/>
      <c r="AD83" s="1045"/>
    </row>
    <row r="84" spans="2:30" ht="15" customHeight="1" x14ac:dyDescent="0.25">
      <c r="C84" s="1039"/>
      <c r="D84" s="1039"/>
      <c r="E84" s="1039"/>
      <c r="F84" s="1039"/>
      <c r="G84" s="1039"/>
      <c r="H84" s="1039"/>
      <c r="I84" s="1039"/>
      <c r="J84" s="1039"/>
      <c r="K84" s="1039"/>
      <c r="L84" s="1039"/>
      <c r="M84" s="1039"/>
      <c r="N84" s="1039"/>
      <c r="O84" s="1039"/>
      <c r="P84" s="1039"/>
      <c r="Q84" s="1039"/>
      <c r="R84" s="1039"/>
      <c r="S84" s="1039"/>
      <c r="T84" s="1039"/>
      <c r="U84" s="1049"/>
      <c r="V84" s="1049"/>
      <c r="W84" s="1049"/>
      <c r="X84" s="1049"/>
      <c r="Y84" s="1049"/>
      <c r="Z84" s="1049"/>
      <c r="AA84" s="1050"/>
      <c r="AB84" s="1046"/>
      <c r="AC84" s="1047"/>
      <c r="AD84" s="1048"/>
    </row>
    <row r="85" spans="2:30" ht="14.25" customHeight="1" x14ac:dyDescent="0.25"/>
    <row r="86" spans="2:30" ht="15" customHeight="1" x14ac:dyDescent="0.25">
      <c r="B86" s="134" t="s">
        <v>647</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row>
    <row r="87" spans="2:30" ht="15" customHeight="1" thickBot="1" x14ac:dyDescent="0.3"/>
    <row r="88" spans="2:30" ht="15" customHeight="1" thickBot="1" x14ac:dyDescent="0.3">
      <c r="B88" s="1016" t="s">
        <v>73</v>
      </c>
      <c r="C88" s="1017"/>
      <c r="D88" s="1017"/>
      <c r="E88" s="1017"/>
      <c r="F88" s="1017"/>
      <c r="G88" s="1017"/>
      <c r="H88" s="1017"/>
      <c r="I88" s="1017"/>
      <c r="J88" s="1017"/>
      <c r="K88" s="1017"/>
      <c r="L88" s="1017"/>
      <c r="M88" s="1017"/>
      <c r="N88" s="1017"/>
      <c r="O88" s="1017"/>
      <c r="P88" s="1017"/>
      <c r="Q88" s="1017"/>
      <c r="R88" s="1017"/>
      <c r="S88" s="1017"/>
      <c r="T88" s="1017"/>
      <c r="U88" s="1017"/>
      <c r="V88" s="1017"/>
      <c r="W88" s="1017"/>
      <c r="X88" s="1017"/>
      <c r="Y88" s="1017"/>
      <c r="Z88" s="1018"/>
      <c r="AA88" s="974" t="s">
        <v>74</v>
      </c>
      <c r="AB88" s="975"/>
      <c r="AC88" s="975"/>
      <c r="AD88" s="976"/>
    </row>
    <row r="89" spans="2:30" ht="15" customHeight="1" x14ac:dyDescent="0.25">
      <c r="B89" s="1019" t="s">
        <v>521</v>
      </c>
      <c r="C89" s="1020"/>
      <c r="D89" s="1020"/>
      <c r="E89" s="1020"/>
      <c r="F89" s="1020"/>
      <c r="G89" s="1020"/>
      <c r="H89" s="1020"/>
      <c r="I89" s="1020"/>
      <c r="J89" s="1020"/>
      <c r="K89" s="1020"/>
      <c r="L89" s="1020"/>
      <c r="M89" s="1020"/>
      <c r="N89" s="1020"/>
      <c r="O89" s="1020"/>
      <c r="P89" s="1020"/>
      <c r="Q89" s="1020"/>
      <c r="R89" s="1020"/>
      <c r="S89" s="1020"/>
      <c r="T89" s="1020"/>
      <c r="U89" s="1020"/>
      <c r="V89" s="1020"/>
      <c r="W89" s="1020"/>
      <c r="X89" s="1020"/>
      <c r="Y89" s="1020"/>
      <c r="Z89" s="1021"/>
      <c r="AA89" s="977"/>
      <c r="AB89" s="978"/>
      <c r="AC89" s="978"/>
      <c r="AD89" s="979"/>
    </row>
    <row r="90" spans="2:30" ht="15" customHeight="1" x14ac:dyDescent="0.25">
      <c r="B90" s="788" t="s">
        <v>522</v>
      </c>
      <c r="C90" s="789"/>
      <c r="D90" s="789"/>
      <c r="E90" s="789"/>
      <c r="F90" s="789"/>
      <c r="G90" s="789"/>
      <c r="H90" s="789"/>
      <c r="I90" s="789"/>
      <c r="J90" s="789"/>
      <c r="K90" s="789"/>
      <c r="L90" s="789"/>
      <c r="M90" s="789"/>
      <c r="N90" s="789"/>
      <c r="O90" s="789"/>
      <c r="P90" s="789"/>
      <c r="Q90" s="789"/>
      <c r="R90" s="789"/>
      <c r="S90" s="789"/>
      <c r="T90" s="789"/>
      <c r="U90" s="789"/>
      <c r="V90" s="789"/>
      <c r="W90" s="789"/>
      <c r="X90" s="789"/>
      <c r="Y90" s="789"/>
      <c r="Z90" s="790"/>
      <c r="AA90" s="980"/>
      <c r="AB90" s="153"/>
      <c r="AC90" s="153"/>
      <c r="AD90" s="556"/>
    </row>
    <row r="91" spans="2:30" ht="15" customHeight="1" x14ac:dyDescent="0.25">
      <c r="B91" s="925" t="s">
        <v>523</v>
      </c>
      <c r="C91" s="926"/>
      <c r="D91" s="926"/>
      <c r="E91" s="926"/>
      <c r="F91" s="926"/>
      <c r="G91" s="926"/>
      <c r="H91" s="926"/>
      <c r="I91" s="926"/>
      <c r="J91" s="926"/>
      <c r="K91" s="926"/>
      <c r="L91" s="926"/>
      <c r="M91" s="926"/>
      <c r="N91" s="926"/>
      <c r="O91" s="926"/>
      <c r="P91" s="926"/>
      <c r="Q91" s="926"/>
      <c r="R91" s="926"/>
      <c r="S91" s="926"/>
      <c r="T91" s="926"/>
      <c r="U91" s="926"/>
      <c r="V91" s="926"/>
      <c r="W91" s="926"/>
      <c r="X91" s="926"/>
      <c r="Y91" s="926"/>
      <c r="Z91" s="927"/>
      <c r="AA91" s="132"/>
      <c r="AB91" s="153"/>
      <c r="AC91" s="153"/>
      <c r="AD91" s="556"/>
    </row>
    <row r="92" spans="2:30" ht="15" customHeight="1" thickBot="1" x14ac:dyDescent="0.3">
      <c r="B92" s="982" t="s">
        <v>524</v>
      </c>
      <c r="C92" s="983"/>
      <c r="D92" s="983"/>
      <c r="E92" s="983"/>
      <c r="F92" s="983"/>
      <c r="G92" s="983"/>
      <c r="H92" s="983"/>
      <c r="I92" s="983"/>
      <c r="J92" s="983"/>
      <c r="K92" s="983"/>
      <c r="L92" s="983"/>
      <c r="M92" s="983"/>
      <c r="N92" s="983"/>
      <c r="O92" s="983"/>
      <c r="P92" s="983"/>
      <c r="Q92" s="983"/>
      <c r="R92" s="983"/>
      <c r="S92" s="983"/>
      <c r="T92" s="983"/>
      <c r="U92" s="983"/>
      <c r="V92" s="983"/>
      <c r="W92" s="983"/>
      <c r="X92" s="983"/>
      <c r="Y92" s="983"/>
      <c r="Z92" s="984"/>
      <c r="AA92" s="1009"/>
      <c r="AB92" s="461"/>
      <c r="AC92" s="461"/>
      <c r="AD92" s="569"/>
    </row>
    <row r="93" spans="2:30" ht="15" customHeight="1" x14ac:dyDescent="0.25"/>
    <row r="94" spans="2:30" ht="15" customHeight="1" x14ac:dyDescent="0.25">
      <c r="B94" s="210" t="s">
        <v>1309</v>
      </c>
      <c r="C94" s="210"/>
      <c r="D94" s="210"/>
      <c r="E94" s="210"/>
      <c r="F94" s="210"/>
      <c r="G94" s="210"/>
      <c r="H94" s="210"/>
      <c r="I94" s="210"/>
      <c r="J94" s="210"/>
      <c r="K94" s="210"/>
      <c r="L94" s="210"/>
      <c r="M94" s="210"/>
      <c r="N94" s="210"/>
      <c r="O94" s="210"/>
      <c r="P94" s="210"/>
      <c r="Q94" s="210"/>
      <c r="R94" s="210"/>
      <c r="S94" s="210"/>
      <c r="T94" s="210"/>
      <c r="U94" s="159" t="s">
        <v>60</v>
      </c>
      <c r="V94" s="159"/>
      <c r="W94" s="159"/>
      <c r="X94" s="159"/>
      <c r="Y94" s="159"/>
      <c r="Z94" s="159"/>
      <c r="AA94" s="159"/>
      <c r="AB94" s="131"/>
      <c r="AC94" s="133"/>
      <c r="AD94" s="132"/>
    </row>
    <row r="95" spans="2:30" ht="15" customHeight="1" x14ac:dyDescent="0.25">
      <c r="B95" s="210"/>
      <c r="C95" s="210"/>
      <c r="D95" s="210"/>
      <c r="E95" s="210"/>
      <c r="F95" s="210"/>
      <c r="G95" s="210"/>
      <c r="H95" s="210"/>
      <c r="I95" s="210"/>
      <c r="J95" s="210"/>
      <c r="K95" s="210"/>
      <c r="L95" s="210"/>
      <c r="M95" s="210"/>
      <c r="N95" s="210"/>
      <c r="O95" s="210"/>
      <c r="P95" s="210"/>
      <c r="Q95" s="210"/>
      <c r="R95" s="210"/>
      <c r="S95" s="210"/>
      <c r="T95" s="210"/>
      <c r="U95" s="55"/>
      <c r="V95" s="55"/>
      <c r="W95" s="55"/>
      <c r="X95" s="55"/>
      <c r="Y95" s="55"/>
      <c r="Z95" s="55"/>
      <c r="AA95" s="55"/>
      <c r="AB95" s="57"/>
      <c r="AC95" s="57"/>
      <c r="AD95" s="57"/>
    </row>
    <row r="96" spans="2:30" ht="15" customHeight="1" x14ac:dyDescent="0.25"/>
    <row r="97" spans="2:30" ht="15" customHeight="1" x14ac:dyDescent="0.25">
      <c r="B97" s="210" t="s">
        <v>1310</v>
      </c>
      <c r="C97" s="210"/>
      <c r="D97" s="210"/>
      <c r="E97" s="210"/>
      <c r="F97" s="210"/>
      <c r="G97" s="210"/>
      <c r="H97" s="210"/>
      <c r="I97" s="210"/>
      <c r="J97" s="210"/>
      <c r="K97" s="210"/>
      <c r="L97" s="210"/>
      <c r="M97" s="210"/>
      <c r="N97" s="210"/>
      <c r="O97" s="210"/>
      <c r="P97" s="210"/>
      <c r="Q97" s="210"/>
      <c r="R97" s="210"/>
      <c r="S97" s="210"/>
      <c r="T97" s="210"/>
      <c r="U97" s="16"/>
      <c r="V97" s="16"/>
      <c r="W97" s="16"/>
      <c r="X97" s="16"/>
      <c r="Y97" s="16"/>
      <c r="Z97" s="16"/>
      <c r="AA97" s="16"/>
      <c r="AB97" s="16"/>
      <c r="AC97" s="16"/>
      <c r="AD97" s="16"/>
    </row>
    <row r="98" spans="2:30" ht="15" customHeight="1" x14ac:dyDescent="0.25">
      <c r="B98" s="210"/>
      <c r="C98" s="210"/>
      <c r="D98" s="210"/>
      <c r="E98" s="210"/>
      <c r="F98" s="210"/>
      <c r="G98" s="210"/>
      <c r="H98" s="210"/>
      <c r="I98" s="210"/>
      <c r="J98" s="210"/>
      <c r="K98" s="210"/>
      <c r="L98" s="210"/>
      <c r="M98" s="210"/>
      <c r="N98" s="210"/>
      <c r="O98" s="210"/>
      <c r="P98" s="210"/>
      <c r="Q98" s="210"/>
      <c r="R98" s="210"/>
      <c r="S98" s="210"/>
      <c r="T98" s="210"/>
      <c r="U98" s="159" t="s">
        <v>60</v>
      </c>
      <c r="V98" s="159"/>
      <c r="W98" s="159"/>
      <c r="X98" s="159"/>
      <c r="Y98" s="159"/>
      <c r="Z98" s="159"/>
      <c r="AA98" s="159"/>
      <c r="AB98" s="131"/>
      <c r="AC98" s="133"/>
      <c r="AD98" s="132"/>
    </row>
    <row r="99" spans="2:30" ht="15" customHeight="1" x14ac:dyDescent="0.25"/>
    <row r="100" spans="2:30" ht="15" customHeight="1" x14ac:dyDescent="0.25">
      <c r="B100" s="210" t="s">
        <v>1311</v>
      </c>
      <c r="C100" s="210"/>
      <c r="D100" s="210"/>
      <c r="E100" s="210"/>
      <c r="F100" s="210"/>
      <c r="G100" s="210"/>
      <c r="H100" s="210"/>
      <c r="I100" s="210"/>
      <c r="J100" s="210"/>
      <c r="K100" s="210"/>
      <c r="L100" s="210"/>
      <c r="M100" s="210"/>
      <c r="N100" s="210"/>
      <c r="O100" s="210"/>
      <c r="P100" s="210"/>
      <c r="Q100" s="210"/>
      <c r="R100" s="210"/>
      <c r="S100" s="210"/>
      <c r="T100" s="210"/>
      <c r="U100" s="16"/>
      <c r="V100" s="16"/>
      <c r="W100" s="16"/>
      <c r="X100" s="16"/>
      <c r="Y100" s="16"/>
      <c r="Z100" s="16"/>
      <c r="AA100" s="16"/>
      <c r="AB100" s="16"/>
      <c r="AC100" s="16"/>
      <c r="AD100" s="16"/>
    </row>
    <row r="101" spans="2:30" ht="15" customHeight="1" x14ac:dyDescent="0.25">
      <c r="B101" s="210"/>
      <c r="C101" s="210"/>
      <c r="D101" s="210"/>
      <c r="E101" s="210"/>
      <c r="F101" s="210"/>
      <c r="G101" s="210"/>
      <c r="H101" s="210"/>
      <c r="I101" s="210"/>
      <c r="J101" s="210"/>
      <c r="K101" s="210"/>
      <c r="L101" s="210"/>
      <c r="M101" s="210"/>
      <c r="N101" s="210"/>
      <c r="O101" s="210"/>
      <c r="P101" s="210"/>
      <c r="Q101" s="210"/>
      <c r="R101" s="210"/>
      <c r="S101" s="210"/>
      <c r="T101" s="210"/>
      <c r="U101" s="16"/>
      <c r="V101" s="16"/>
      <c r="W101" s="16"/>
      <c r="X101" s="16"/>
      <c r="Y101" s="16"/>
      <c r="Z101" s="16"/>
      <c r="AA101" s="16"/>
      <c r="AB101" s="16"/>
      <c r="AC101" s="16"/>
      <c r="AD101" s="16"/>
    </row>
    <row r="102" spans="2:30" ht="15" customHeight="1" x14ac:dyDescent="0.25">
      <c r="B102" s="210"/>
      <c r="C102" s="210"/>
      <c r="D102" s="210"/>
      <c r="E102" s="210"/>
      <c r="F102" s="210"/>
      <c r="G102" s="210"/>
      <c r="H102" s="210"/>
      <c r="I102" s="210"/>
      <c r="J102" s="210"/>
      <c r="K102" s="210"/>
      <c r="L102" s="210"/>
      <c r="M102" s="210"/>
      <c r="N102" s="210"/>
      <c r="O102" s="210"/>
      <c r="P102" s="210"/>
      <c r="Q102" s="210"/>
      <c r="R102" s="210"/>
      <c r="S102" s="210"/>
      <c r="T102" s="210"/>
      <c r="U102" s="16"/>
      <c r="V102" s="16"/>
      <c r="W102" s="16"/>
      <c r="X102" s="16"/>
      <c r="Y102" s="16"/>
      <c r="Z102" s="16"/>
      <c r="AA102" s="16"/>
      <c r="AB102" s="16"/>
      <c r="AC102" s="16"/>
      <c r="AD102" s="16"/>
    </row>
    <row r="103" spans="2:30" ht="15" customHeight="1" x14ac:dyDescent="0.25">
      <c r="B103" s="210"/>
      <c r="C103" s="210"/>
      <c r="D103" s="210"/>
      <c r="E103" s="210"/>
      <c r="F103" s="210"/>
      <c r="G103" s="210"/>
      <c r="H103" s="210"/>
      <c r="I103" s="210"/>
      <c r="J103" s="210"/>
      <c r="K103" s="210"/>
      <c r="L103" s="210"/>
      <c r="M103" s="210"/>
      <c r="N103" s="210"/>
      <c r="O103" s="210"/>
      <c r="P103" s="210"/>
      <c r="Q103" s="210"/>
      <c r="R103" s="210"/>
      <c r="S103" s="210"/>
      <c r="T103" s="210"/>
      <c r="U103" s="159" t="s">
        <v>60</v>
      </c>
      <c r="V103" s="159"/>
      <c r="W103" s="159"/>
      <c r="X103" s="159"/>
      <c r="Y103" s="159"/>
      <c r="Z103" s="159"/>
      <c r="AA103" s="159"/>
      <c r="AB103" s="131"/>
      <c r="AC103" s="133"/>
      <c r="AD103" s="132"/>
    </row>
    <row r="104" spans="2:30" ht="15" customHeight="1" x14ac:dyDescent="0.25">
      <c r="B104" s="23"/>
      <c r="C104" s="23"/>
      <c r="D104" s="23"/>
      <c r="E104" s="23"/>
      <c r="F104" s="23"/>
      <c r="G104" s="23"/>
      <c r="H104" s="23"/>
      <c r="I104" s="23"/>
      <c r="J104" s="23"/>
      <c r="K104" s="23"/>
      <c r="L104" s="23"/>
      <c r="M104" s="23"/>
      <c r="N104" s="23"/>
      <c r="O104" s="23"/>
      <c r="P104" s="23"/>
      <c r="Q104" s="23"/>
      <c r="R104" s="23"/>
      <c r="S104" s="23"/>
      <c r="T104" s="23"/>
    </row>
    <row r="105" spans="2:30" ht="15" customHeight="1" x14ac:dyDescent="0.25">
      <c r="B105" s="985" t="s">
        <v>1312</v>
      </c>
      <c r="C105" s="985"/>
      <c r="D105" s="985"/>
      <c r="E105" s="985"/>
      <c r="F105" s="985"/>
      <c r="G105" s="985"/>
      <c r="H105" s="985"/>
      <c r="I105" s="985"/>
      <c r="J105" s="985"/>
      <c r="K105" s="985"/>
      <c r="L105" s="985"/>
      <c r="M105" s="985"/>
      <c r="N105" s="985"/>
      <c r="O105" s="985"/>
      <c r="P105" s="985"/>
      <c r="Q105" s="985"/>
      <c r="R105" s="985"/>
      <c r="S105" s="985"/>
      <c r="T105" s="985"/>
      <c r="U105" s="30"/>
      <c r="V105" s="19"/>
      <c r="W105" s="19"/>
      <c r="X105" s="19"/>
      <c r="Y105" s="19"/>
      <c r="Z105" s="19"/>
      <c r="AA105" s="19"/>
      <c r="AB105" s="19"/>
      <c r="AC105" s="19"/>
      <c r="AD105" s="19"/>
    </row>
    <row r="106" spans="2:30" ht="15" customHeight="1" x14ac:dyDescent="0.25">
      <c r="B106" s="985"/>
      <c r="C106" s="985"/>
      <c r="D106" s="985"/>
      <c r="E106" s="985"/>
      <c r="F106" s="985"/>
      <c r="G106" s="985"/>
      <c r="H106" s="985"/>
      <c r="I106" s="985"/>
      <c r="J106" s="985"/>
      <c r="K106" s="985"/>
      <c r="L106" s="985"/>
      <c r="M106" s="985"/>
      <c r="N106" s="985"/>
      <c r="O106" s="985"/>
      <c r="P106" s="985"/>
      <c r="Q106" s="985"/>
      <c r="R106" s="985"/>
      <c r="S106" s="985"/>
      <c r="T106" s="985"/>
      <c r="U106" s="1007" t="s">
        <v>60</v>
      </c>
      <c r="V106" s="1007"/>
      <c r="W106" s="1007"/>
      <c r="X106" s="1007"/>
      <c r="Y106" s="1007"/>
      <c r="Z106" s="1007"/>
      <c r="AA106" s="1007"/>
      <c r="AB106" s="137"/>
      <c r="AC106" s="138"/>
      <c r="AD106" s="139"/>
    </row>
    <row r="107" spans="2:30" ht="15" customHeight="1" thickBot="1" x14ac:dyDescent="0.3"/>
    <row r="108" spans="2:30" ht="15" customHeight="1" thickBot="1" x14ac:dyDescent="0.3">
      <c r="B108" s="172" t="s">
        <v>663</v>
      </c>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row>
    <row r="109" spans="2:30" ht="15" customHeight="1" x14ac:dyDescent="0.25"/>
    <row r="110" spans="2:30" ht="15" customHeight="1" x14ac:dyDescent="0.25">
      <c r="B110" s="585" t="s">
        <v>1313</v>
      </c>
      <c r="C110" s="585"/>
      <c r="D110" s="585"/>
      <c r="E110" s="585"/>
      <c r="F110" s="585"/>
      <c r="G110" s="585"/>
      <c r="H110" s="585"/>
      <c r="I110" s="585"/>
      <c r="J110" s="585"/>
      <c r="K110" s="585"/>
      <c r="L110" s="585"/>
      <c r="M110" s="585"/>
      <c r="N110" s="585"/>
      <c r="O110" s="585"/>
      <c r="P110" s="585"/>
      <c r="Q110" s="585"/>
      <c r="R110" s="585"/>
      <c r="S110" s="585"/>
      <c r="T110" s="585"/>
      <c r="U110" s="159" t="s">
        <v>60</v>
      </c>
      <c r="V110" s="159"/>
      <c r="W110" s="159"/>
      <c r="X110" s="159"/>
      <c r="Y110" s="159"/>
      <c r="Z110" s="159"/>
      <c r="AA110" s="159"/>
      <c r="AB110" s="131"/>
      <c r="AC110" s="133"/>
      <c r="AD110" s="132"/>
    </row>
    <row r="111" spans="2:30" ht="15" customHeight="1" x14ac:dyDescent="0.25"/>
    <row r="112" spans="2:30" ht="15" customHeight="1" x14ac:dyDescent="0.25">
      <c r="B112" s="210" t="s">
        <v>1314</v>
      </c>
      <c r="C112" s="210"/>
      <c r="D112" s="210"/>
      <c r="E112" s="210"/>
      <c r="F112" s="210"/>
      <c r="G112" s="210"/>
      <c r="H112" s="210"/>
      <c r="I112" s="210"/>
      <c r="J112" s="210"/>
      <c r="K112" s="210"/>
      <c r="L112" s="210"/>
      <c r="M112" s="210"/>
      <c r="N112" s="210"/>
      <c r="O112" s="210"/>
      <c r="P112" s="210"/>
      <c r="Q112" s="210"/>
      <c r="R112" s="210"/>
      <c r="S112" s="210"/>
      <c r="T112" s="210"/>
      <c r="U112" s="16"/>
      <c r="V112" s="16"/>
      <c r="W112" s="16"/>
      <c r="X112" s="16"/>
      <c r="Y112" s="16"/>
      <c r="Z112" s="16"/>
      <c r="AA112" s="16"/>
      <c r="AB112" s="16"/>
      <c r="AC112" s="16"/>
      <c r="AD112" s="16"/>
    </row>
    <row r="113" spans="2:30" ht="15" customHeight="1" x14ac:dyDescent="0.25">
      <c r="B113" s="210"/>
      <c r="C113" s="210"/>
      <c r="D113" s="210"/>
      <c r="E113" s="210"/>
      <c r="F113" s="210"/>
      <c r="G113" s="210"/>
      <c r="H113" s="210"/>
      <c r="I113" s="210"/>
      <c r="J113" s="210"/>
      <c r="K113" s="210"/>
      <c r="L113" s="210"/>
      <c r="M113" s="210"/>
      <c r="N113" s="210"/>
      <c r="O113" s="210"/>
      <c r="P113" s="210"/>
      <c r="Q113" s="210"/>
      <c r="R113" s="210"/>
      <c r="S113" s="210"/>
      <c r="T113" s="210"/>
      <c r="U113" s="159" t="s">
        <v>60</v>
      </c>
      <c r="V113" s="159"/>
      <c r="W113" s="159"/>
      <c r="X113" s="159"/>
      <c r="Y113" s="159"/>
      <c r="Z113" s="159"/>
      <c r="AA113" s="159"/>
      <c r="AB113" s="131"/>
      <c r="AC113" s="133"/>
      <c r="AD113" s="132"/>
    </row>
    <row r="114" spans="2:30" ht="15" customHeight="1" x14ac:dyDescent="0.25">
      <c r="B114" s="1010" t="s">
        <v>75</v>
      </c>
      <c r="C114" s="1010"/>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0"/>
      <c r="AA114" s="1010"/>
      <c r="AB114" s="1010"/>
      <c r="AC114" s="1010"/>
      <c r="AD114" s="1010"/>
    </row>
    <row r="115" spans="2:30" ht="15" customHeight="1" x14ac:dyDescent="0.25"/>
    <row r="116" spans="2:30" ht="15" customHeight="1" x14ac:dyDescent="0.25">
      <c r="B116" s="134" t="s">
        <v>76</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1"/>
      <c r="AC116" s="133"/>
      <c r="AD116" s="132"/>
    </row>
    <row r="117" spans="2:30" ht="15" customHeight="1" x14ac:dyDescent="0.25"/>
    <row r="118" spans="2:30" ht="15" customHeight="1" x14ac:dyDescent="0.25">
      <c r="C118" s="141" t="s">
        <v>77</v>
      </c>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37"/>
      <c r="AB118" s="138"/>
      <c r="AC118" s="138"/>
      <c r="AD118" s="139"/>
    </row>
    <row r="119" spans="2:30" ht="15" customHeight="1" x14ac:dyDescent="0.25">
      <c r="D119" s="21"/>
    </row>
    <row r="120" spans="2:30" ht="15" customHeight="1" x14ac:dyDescent="0.25">
      <c r="C120" s="141" t="s">
        <v>108</v>
      </c>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37"/>
      <c r="AC120" s="138"/>
      <c r="AD120" s="139"/>
    </row>
    <row r="121" spans="2:30" ht="15" customHeight="1" x14ac:dyDescent="0.25"/>
    <row r="122" spans="2:30" ht="15" customHeight="1" x14ac:dyDescent="0.25">
      <c r="B122" s="141" t="s">
        <v>78</v>
      </c>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981"/>
      <c r="AC122" s="138"/>
      <c r="AD122" s="139"/>
    </row>
    <row r="123" spans="2:30" ht="15" customHeight="1" x14ac:dyDescent="0.25"/>
    <row r="124" spans="2:30" ht="15" customHeight="1" x14ac:dyDescent="0.25">
      <c r="C124" s="141" t="s">
        <v>79</v>
      </c>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981"/>
      <c r="AB124" s="138"/>
      <c r="AC124" s="138"/>
      <c r="AD124" s="139"/>
    </row>
    <row r="125" spans="2:30" ht="15" customHeight="1" thickBot="1" x14ac:dyDescent="0.3"/>
    <row r="126" spans="2:30" ht="15" customHeight="1" thickBot="1" x14ac:dyDescent="0.3">
      <c r="B126" s="172" t="s">
        <v>666</v>
      </c>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row>
    <row r="127" spans="2:30" ht="15" customHeight="1" x14ac:dyDescent="0.25"/>
    <row r="128" spans="2:30" ht="15" customHeight="1" x14ac:dyDescent="0.25">
      <c r="B128" s="210" t="s">
        <v>664</v>
      </c>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0"/>
      <c r="AC128" s="210"/>
      <c r="AD128" s="210"/>
    </row>
    <row r="129" spans="2:30" ht="15" customHeight="1" x14ac:dyDescent="0.25">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c r="AA129" s="210"/>
      <c r="AB129" s="210"/>
      <c r="AC129" s="210"/>
      <c r="AD129" s="210"/>
    </row>
    <row r="130" spans="2:30" ht="15" customHeight="1" thickBot="1" x14ac:dyDescent="0.3"/>
    <row r="131" spans="2:30" ht="15" customHeight="1" thickBot="1" x14ac:dyDescent="0.3">
      <c r="B131" s="1025"/>
      <c r="C131" s="1026"/>
      <c r="D131" s="1026"/>
      <c r="E131" s="1026"/>
      <c r="F131" s="1026"/>
      <c r="G131" s="1026"/>
      <c r="H131" s="1026"/>
      <c r="I131" s="1026"/>
      <c r="J131" s="1026"/>
      <c r="K131" s="1026"/>
      <c r="L131" s="1026"/>
      <c r="M131" s="1026"/>
      <c r="N131" s="1026"/>
      <c r="O131" s="1026"/>
      <c r="P131" s="1026"/>
      <c r="Q131" s="1026"/>
      <c r="R131" s="1026"/>
      <c r="S131" s="1026"/>
      <c r="T131" s="1026"/>
      <c r="U131" s="1026"/>
      <c r="V131" s="1026"/>
      <c r="W131" s="1026"/>
      <c r="X131" s="1026"/>
      <c r="Y131" s="1026"/>
      <c r="Z131" s="1026"/>
      <c r="AA131" s="1027"/>
      <c r="AB131" s="598" t="s">
        <v>665</v>
      </c>
      <c r="AC131" s="698"/>
      <c r="AD131" s="599"/>
    </row>
    <row r="132" spans="2:30" ht="15" customHeight="1" x14ac:dyDescent="0.25">
      <c r="B132" s="1019" t="s">
        <v>1108</v>
      </c>
      <c r="C132" s="1020"/>
      <c r="D132" s="1020"/>
      <c r="E132" s="1020"/>
      <c r="F132" s="1020"/>
      <c r="G132" s="1020"/>
      <c r="H132" s="1020"/>
      <c r="I132" s="1020"/>
      <c r="J132" s="1020"/>
      <c r="K132" s="1020"/>
      <c r="L132" s="1020"/>
      <c r="M132" s="1020"/>
      <c r="N132" s="1020"/>
      <c r="O132" s="1020"/>
      <c r="P132" s="1020"/>
      <c r="Q132" s="1020"/>
      <c r="R132" s="1020"/>
      <c r="S132" s="1020"/>
      <c r="T132" s="1020"/>
      <c r="U132" s="1020"/>
      <c r="V132" s="1020"/>
      <c r="W132" s="1020"/>
      <c r="X132" s="1020"/>
      <c r="Y132" s="1020"/>
      <c r="Z132" s="1020"/>
      <c r="AA132" s="1028"/>
      <c r="AB132" s="1014"/>
      <c r="AC132" s="978"/>
      <c r="AD132" s="979"/>
    </row>
    <row r="133" spans="2:30" ht="15" customHeight="1" x14ac:dyDescent="0.25">
      <c r="B133" s="788" t="s">
        <v>1109</v>
      </c>
      <c r="C133" s="789"/>
      <c r="D133" s="789"/>
      <c r="E133" s="789"/>
      <c r="F133" s="789"/>
      <c r="G133" s="789"/>
      <c r="H133" s="789"/>
      <c r="I133" s="789"/>
      <c r="J133" s="789"/>
      <c r="K133" s="789"/>
      <c r="L133" s="789"/>
      <c r="M133" s="789"/>
      <c r="N133" s="789"/>
      <c r="O133" s="789"/>
      <c r="P133" s="789"/>
      <c r="Q133" s="789"/>
      <c r="R133" s="789"/>
      <c r="S133" s="789"/>
      <c r="T133" s="789"/>
      <c r="U133" s="789"/>
      <c r="V133" s="789"/>
      <c r="W133" s="789"/>
      <c r="X133" s="789"/>
      <c r="Y133" s="789"/>
      <c r="Z133" s="789"/>
      <c r="AA133" s="1012"/>
      <c r="AB133" s="1015"/>
      <c r="AC133" s="153"/>
      <c r="AD133" s="556"/>
    </row>
    <row r="134" spans="2:30" ht="15" customHeight="1" x14ac:dyDescent="0.25">
      <c r="B134" s="925" t="s">
        <v>651</v>
      </c>
      <c r="C134" s="926"/>
      <c r="D134" s="926"/>
      <c r="E134" s="926"/>
      <c r="F134" s="926"/>
      <c r="G134" s="926"/>
      <c r="H134" s="926"/>
      <c r="I134" s="926"/>
      <c r="J134" s="926"/>
      <c r="K134" s="926"/>
      <c r="L134" s="926"/>
      <c r="M134" s="926"/>
      <c r="N134" s="926"/>
      <c r="O134" s="926"/>
      <c r="P134" s="926"/>
      <c r="Q134" s="926"/>
      <c r="R134" s="926"/>
      <c r="S134" s="926"/>
      <c r="T134" s="926"/>
      <c r="U134" s="926"/>
      <c r="V134" s="926"/>
      <c r="W134" s="926"/>
      <c r="X134" s="926"/>
      <c r="Y134" s="926"/>
      <c r="Z134" s="926"/>
      <c r="AA134" s="1011"/>
      <c r="AB134" s="1015"/>
      <c r="AC134" s="153"/>
      <c r="AD134" s="556"/>
    </row>
    <row r="135" spans="2:30" ht="15" customHeight="1" x14ac:dyDescent="0.25">
      <c r="B135" s="788" t="s">
        <v>652</v>
      </c>
      <c r="C135" s="789"/>
      <c r="D135" s="789"/>
      <c r="E135" s="789"/>
      <c r="F135" s="789"/>
      <c r="G135" s="789"/>
      <c r="H135" s="789"/>
      <c r="I135" s="789"/>
      <c r="J135" s="789"/>
      <c r="K135" s="789"/>
      <c r="L135" s="789"/>
      <c r="M135" s="789"/>
      <c r="N135" s="789"/>
      <c r="O135" s="789"/>
      <c r="P135" s="789"/>
      <c r="Q135" s="789"/>
      <c r="R135" s="789"/>
      <c r="S135" s="789"/>
      <c r="T135" s="789"/>
      <c r="U135" s="789"/>
      <c r="V135" s="789"/>
      <c r="W135" s="789"/>
      <c r="X135" s="789"/>
      <c r="Y135" s="789"/>
      <c r="Z135" s="789"/>
      <c r="AA135" s="1012"/>
      <c r="AB135" s="1015"/>
      <c r="AC135" s="153"/>
      <c r="AD135" s="556"/>
    </row>
    <row r="136" spans="2:30" ht="15" customHeight="1" x14ac:dyDescent="0.25">
      <c r="B136" s="925" t="s">
        <v>653</v>
      </c>
      <c r="C136" s="926"/>
      <c r="D136" s="926"/>
      <c r="E136" s="926"/>
      <c r="F136" s="926"/>
      <c r="G136" s="926"/>
      <c r="H136" s="926"/>
      <c r="I136" s="926"/>
      <c r="J136" s="926"/>
      <c r="K136" s="926"/>
      <c r="L136" s="926"/>
      <c r="M136" s="926"/>
      <c r="N136" s="926"/>
      <c r="O136" s="926"/>
      <c r="P136" s="926"/>
      <c r="Q136" s="926"/>
      <c r="R136" s="926"/>
      <c r="S136" s="926"/>
      <c r="T136" s="926"/>
      <c r="U136" s="926"/>
      <c r="V136" s="926"/>
      <c r="W136" s="926"/>
      <c r="X136" s="926"/>
      <c r="Y136" s="926"/>
      <c r="Z136" s="926"/>
      <c r="AA136" s="1011"/>
      <c r="AB136" s="1015"/>
      <c r="AC136" s="153"/>
      <c r="AD136" s="556"/>
    </row>
    <row r="137" spans="2:30" ht="15" customHeight="1" x14ac:dyDescent="0.25">
      <c r="B137" s="788" t="s">
        <v>654</v>
      </c>
      <c r="C137" s="789"/>
      <c r="D137" s="789"/>
      <c r="E137" s="789"/>
      <c r="F137" s="789"/>
      <c r="G137" s="789"/>
      <c r="H137" s="789"/>
      <c r="I137" s="789"/>
      <c r="J137" s="789"/>
      <c r="K137" s="789"/>
      <c r="L137" s="789"/>
      <c r="M137" s="789"/>
      <c r="N137" s="789"/>
      <c r="O137" s="789"/>
      <c r="P137" s="789"/>
      <c r="Q137" s="789"/>
      <c r="R137" s="789"/>
      <c r="S137" s="789"/>
      <c r="T137" s="789"/>
      <c r="U137" s="789"/>
      <c r="V137" s="789"/>
      <c r="W137" s="789"/>
      <c r="X137" s="789"/>
      <c r="Y137" s="789"/>
      <c r="Z137" s="789"/>
      <c r="AA137" s="1012"/>
      <c r="AB137" s="1015"/>
      <c r="AC137" s="153"/>
      <c r="AD137" s="556"/>
    </row>
    <row r="138" spans="2:30" ht="15" customHeight="1" x14ac:dyDescent="0.25">
      <c r="B138" s="925" t="s">
        <v>655</v>
      </c>
      <c r="C138" s="926"/>
      <c r="D138" s="926"/>
      <c r="E138" s="926"/>
      <c r="F138" s="926"/>
      <c r="G138" s="926"/>
      <c r="H138" s="926"/>
      <c r="I138" s="926"/>
      <c r="J138" s="926"/>
      <c r="K138" s="926"/>
      <c r="L138" s="926"/>
      <c r="M138" s="926"/>
      <c r="N138" s="926"/>
      <c r="O138" s="926"/>
      <c r="P138" s="926"/>
      <c r="Q138" s="926"/>
      <c r="R138" s="926"/>
      <c r="S138" s="926"/>
      <c r="T138" s="926"/>
      <c r="U138" s="926"/>
      <c r="V138" s="926"/>
      <c r="W138" s="926"/>
      <c r="X138" s="926"/>
      <c r="Y138" s="926"/>
      <c r="Z138" s="926"/>
      <c r="AA138" s="1011"/>
      <c r="AB138" s="1015"/>
      <c r="AC138" s="153"/>
      <c r="AD138" s="556"/>
    </row>
    <row r="139" spans="2:30" ht="15" customHeight="1" x14ac:dyDescent="0.25">
      <c r="B139" s="788" t="s">
        <v>656</v>
      </c>
      <c r="C139" s="789"/>
      <c r="D139" s="789"/>
      <c r="E139" s="789"/>
      <c r="F139" s="789"/>
      <c r="G139" s="789"/>
      <c r="H139" s="789"/>
      <c r="I139" s="789"/>
      <c r="J139" s="789"/>
      <c r="K139" s="789"/>
      <c r="L139" s="789"/>
      <c r="M139" s="789"/>
      <c r="N139" s="789"/>
      <c r="O139" s="789"/>
      <c r="P139" s="789"/>
      <c r="Q139" s="789"/>
      <c r="R139" s="789"/>
      <c r="S139" s="789"/>
      <c r="T139" s="789"/>
      <c r="U139" s="789"/>
      <c r="V139" s="789"/>
      <c r="W139" s="789"/>
      <c r="X139" s="789"/>
      <c r="Y139" s="789"/>
      <c r="Z139" s="789"/>
      <c r="AA139" s="1012"/>
      <c r="AB139" s="1015"/>
      <c r="AC139" s="153"/>
      <c r="AD139" s="556"/>
    </row>
    <row r="140" spans="2:30" ht="15" customHeight="1" x14ac:dyDescent="0.25">
      <c r="B140" s="925" t="s">
        <v>657</v>
      </c>
      <c r="C140" s="926"/>
      <c r="D140" s="926"/>
      <c r="E140" s="926"/>
      <c r="F140" s="926"/>
      <c r="G140" s="926"/>
      <c r="H140" s="926"/>
      <c r="I140" s="926"/>
      <c r="J140" s="926"/>
      <c r="K140" s="926"/>
      <c r="L140" s="926"/>
      <c r="M140" s="926"/>
      <c r="N140" s="926"/>
      <c r="O140" s="926"/>
      <c r="P140" s="926"/>
      <c r="Q140" s="926"/>
      <c r="R140" s="926"/>
      <c r="S140" s="926"/>
      <c r="T140" s="926"/>
      <c r="U140" s="926"/>
      <c r="V140" s="926"/>
      <c r="W140" s="926"/>
      <c r="X140" s="926"/>
      <c r="Y140" s="926"/>
      <c r="Z140" s="926"/>
      <c r="AA140" s="1011"/>
      <c r="AB140" s="1015"/>
      <c r="AC140" s="153"/>
      <c r="AD140" s="556"/>
    </row>
    <row r="141" spans="2:30" ht="15" customHeight="1" x14ac:dyDescent="0.25">
      <c r="B141" s="788" t="s">
        <v>658</v>
      </c>
      <c r="C141" s="789"/>
      <c r="D141" s="789"/>
      <c r="E141" s="789"/>
      <c r="F141" s="789"/>
      <c r="G141" s="789"/>
      <c r="H141" s="789"/>
      <c r="I141" s="789"/>
      <c r="J141" s="789"/>
      <c r="K141" s="789"/>
      <c r="L141" s="789"/>
      <c r="M141" s="789"/>
      <c r="N141" s="789"/>
      <c r="O141" s="789"/>
      <c r="P141" s="789"/>
      <c r="Q141" s="789"/>
      <c r="R141" s="789"/>
      <c r="S141" s="789"/>
      <c r="T141" s="789"/>
      <c r="U141" s="789"/>
      <c r="V141" s="789"/>
      <c r="W141" s="789"/>
      <c r="X141" s="789"/>
      <c r="Y141" s="789"/>
      <c r="Z141" s="789"/>
      <c r="AA141" s="1012"/>
      <c r="AB141" s="1015"/>
      <c r="AC141" s="153"/>
      <c r="AD141" s="556"/>
    </row>
    <row r="142" spans="2:30" ht="15" customHeight="1" x14ac:dyDescent="0.25">
      <c r="B142" s="925" t="s">
        <v>659</v>
      </c>
      <c r="C142" s="926"/>
      <c r="D142" s="926"/>
      <c r="E142" s="926"/>
      <c r="F142" s="926"/>
      <c r="G142" s="926"/>
      <c r="H142" s="926"/>
      <c r="I142" s="926"/>
      <c r="J142" s="926"/>
      <c r="K142" s="926"/>
      <c r="L142" s="926"/>
      <c r="M142" s="926"/>
      <c r="N142" s="926"/>
      <c r="O142" s="926"/>
      <c r="P142" s="926"/>
      <c r="Q142" s="926"/>
      <c r="R142" s="926"/>
      <c r="S142" s="926"/>
      <c r="T142" s="926"/>
      <c r="U142" s="926"/>
      <c r="V142" s="926"/>
      <c r="W142" s="926"/>
      <c r="X142" s="926"/>
      <c r="Y142" s="926"/>
      <c r="Z142" s="926"/>
      <c r="AA142" s="1011"/>
      <c r="AB142" s="1015"/>
      <c r="AC142" s="153"/>
      <c r="AD142" s="556"/>
    </row>
    <row r="143" spans="2:30" ht="15" customHeight="1" thickBot="1" x14ac:dyDescent="0.3">
      <c r="B143" s="982" t="s">
        <v>660</v>
      </c>
      <c r="C143" s="983"/>
      <c r="D143" s="983"/>
      <c r="E143" s="983"/>
      <c r="F143" s="983"/>
      <c r="G143" s="983"/>
      <c r="H143" s="983"/>
      <c r="I143" s="983"/>
      <c r="J143" s="983"/>
      <c r="K143" s="983"/>
      <c r="L143" s="983"/>
      <c r="M143" s="983"/>
      <c r="N143" s="983"/>
      <c r="O143" s="983"/>
      <c r="P143" s="983"/>
      <c r="Q143" s="983"/>
      <c r="R143" s="983"/>
      <c r="S143" s="983"/>
      <c r="T143" s="983"/>
      <c r="U143" s="983"/>
      <c r="V143" s="983"/>
      <c r="W143" s="983"/>
      <c r="X143" s="983"/>
      <c r="Y143" s="983"/>
      <c r="Z143" s="983"/>
      <c r="AA143" s="1013"/>
      <c r="AB143" s="1051"/>
      <c r="AC143" s="461"/>
      <c r="AD143" s="569"/>
    </row>
    <row r="144" spans="2:30" ht="15" customHeight="1" x14ac:dyDescent="0.25"/>
    <row r="145" spans="2:30" ht="15" customHeight="1" x14ac:dyDescent="0.25">
      <c r="B145" s="134" t="s">
        <v>843</v>
      </c>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26"/>
      <c r="AC145" s="127"/>
      <c r="AD145" s="128"/>
    </row>
    <row r="146" spans="2:30" ht="15" customHeight="1" x14ac:dyDescent="0.25"/>
    <row r="147" spans="2:30" ht="15" customHeight="1" x14ac:dyDescent="0.25">
      <c r="C147" s="1034" t="s">
        <v>1421</v>
      </c>
      <c r="D147" s="1034"/>
      <c r="E147" s="1034"/>
      <c r="F147" s="1034"/>
      <c r="G147" s="1034"/>
      <c r="H147" s="1034"/>
      <c r="I147" s="1034"/>
      <c r="J147" s="1034"/>
      <c r="K147" s="1034"/>
      <c r="L147" s="1034"/>
      <c r="M147" s="1034"/>
      <c r="N147" s="1034"/>
      <c r="O147" s="1034"/>
      <c r="P147" s="1034"/>
      <c r="Q147" s="1034"/>
      <c r="R147" s="1034"/>
      <c r="S147" s="1034"/>
      <c r="T147" s="1034"/>
      <c r="U147" s="1034"/>
      <c r="V147" s="1034"/>
      <c r="W147" s="1034"/>
      <c r="X147" s="1034"/>
      <c r="Y147" s="1034"/>
      <c r="Z147" s="1034"/>
      <c r="AA147" s="1034"/>
      <c r="AB147" s="1034"/>
      <c r="AC147" s="1034"/>
      <c r="AD147" s="1034"/>
    </row>
    <row r="148" spans="2:30" ht="15" customHeight="1" thickBot="1" x14ac:dyDescent="0.3"/>
    <row r="149" spans="2:30" ht="15" customHeight="1" thickBot="1" x14ac:dyDescent="0.3">
      <c r="B149" s="172" t="s">
        <v>1422</v>
      </c>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row>
    <row r="150" spans="2:30" ht="15" customHeight="1" x14ac:dyDescent="0.25"/>
    <row r="151" spans="2:30" ht="15" customHeight="1" x14ac:dyDescent="0.25">
      <c r="B151" s="129" t="s">
        <v>1423</v>
      </c>
      <c r="C151" s="129"/>
      <c r="D151" s="129"/>
      <c r="E151" s="129"/>
      <c r="F151" s="129"/>
      <c r="G151" s="129"/>
      <c r="H151" s="129"/>
      <c r="I151" s="129"/>
      <c r="J151" s="129"/>
      <c r="K151" s="129"/>
      <c r="L151" s="129"/>
      <c r="M151" s="129"/>
      <c r="N151" s="129"/>
      <c r="O151" s="129"/>
      <c r="P151" s="129"/>
      <c r="Q151" s="129"/>
      <c r="R151" s="129"/>
      <c r="S151" s="129"/>
      <c r="T151" s="129"/>
      <c r="U151" s="22"/>
      <c r="V151" s="16"/>
      <c r="W151" s="16"/>
      <c r="X151" s="16"/>
      <c r="Y151" s="16"/>
      <c r="Z151" s="16"/>
      <c r="AA151" s="16"/>
      <c r="AB151" s="16"/>
      <c r="AC151" s="16"/>
      <c r="AD151" s="16"/>
    </row>
    <row r="152" spans="2:30" ht="15" customHeight="1" x14ac:dyDescent="0.25">
      <c r="B152" s="129"/>
      <c r="C152" s="129"/>
      <c r="D152" s="129"/>
      <c r="E152" s="129"/>
      <c r="F152" s="129"/>
      <c r="G152" s="129"/>
      <c r="H152" s="129"/>
      <c r="I152" s="129"/>
      <c r="J152" s="129"/>
      <c r="K152" s="129"/>
      <c r="L152" s="129"/>
      <c r="M152" s="129"/>
      <c r="N152" s="129"/>
      <c r="O152" s="129"/>
      <c r="P152" s="129"/>
      <c r="Q152" s="129"/>
      <c r="R152" s="129"/>
      <c r="S152" s="129"/>
      <c r="T152" s="129"/>
      <c r="U152" s="986" t="s">
        <v>60</v>
      </c>
      <c r="V152" s="986"/>
      <c r="W152" s="986"/>
      <c r="X152" s="986"/>
      <c r="Y152" s="986"/>
      <c r="Z152" s="986"/>
      <c r="AA152" s="1038"/>
      <c r="AB152" s="1035"/>
      <c r="AC152" s="1036"/>
      <c r="AD152" s="1037"/>
    </row>
    <row r="153" spans="2:30" ht="15" customHeight="1" x14ac:dyDescent="0.25">
      <c r="B153" s="129"/>
      <c r="C153" s="129"/>
      <c r="D153" s="129"/>
      <c r="E153" s="129"/>
      <c r="F153" s="129"/>
      <c r="G153" s="129"/>
      <c r="H153" s="129"/>
      <c r="I153" s="129"/>
      <c r="J153" s="129"/>
      <c r="K153" s="129"/>
      <c r="L153" s="129"/>
      <c r="M153" s="129"/>
      <c r="N153" s="129"/>
      <c r="O153" s="129"/>
      <c r="P153" s="129"/>
      <c r="Q153" s="129"/>
      <c r="R153" s="129"/>
      <c r="S153" s="129"/>
      <c r="T153" s="129"/>
      <c r="U153" s="16"/>
      <c r="V153" s="16"/>
      <c r="W153" s="16"/>
      <c r="X153" s="16"/>
      <c r="Y153" s="16"/>
      <c r="Z153" s="16"/>
      <c r="AA153" s="16"/>
      <c r="AB153" s="16"/>
      <c r="AC153" s="16"/>
      <c r="AD153" s="16"/>
    </row>
    <row r="154" spans="2:30" ht="15" customHeight="1" thickBot="1" x14ac:dyDescent="0.3"/>
    <row r="155" spans="2:30" ht="15" customHeight="1" thickBot="1" x14ac:dyDescent="0.3">
      <c r="B155" s="172" t="s">
        <v>1425</v>
      </c>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row>
    <row r="156" spans="2:30" ht="15" customHeight="1" x14ac:dyDescent="0.25"/>
    <row r="157" spans="2:30" ht="15" customHeight="1" x14ac:dyDescent="0.25">
      <c r="B157" s="129" t="s">
        <v>1426</v>
      </c>
      <c r="C157" s="129"/>
      <c r="D157" s="129"/>
      <c r="E157" s="129"/>
      <c r="F157" s="129"/>
      <c r="G157" s="129"/>
      <c r="H157" s="129"/>
      <c r="I157" s="129"/>
      <c r="J157" s="129"/>
      <c r="K157" s="129"/>
      <c r="L157" s="129"/>
      <c r="M157" s="129"/>
      <c r="N157" s="129"/>
      <c r="O157" s="129"/>
      <c r="P157" s="129"/>
      <c r="Q157" s="129"/>
      <c r="R157" s="129"/>
      <c r="S157" s="129"/>
      <c r="T157" s="16"/>
      <c r="U157" s="986" t="s">
        <v>60</v>
      </c>
      <c r="V157" s="987"/>
      <c r="W157" s="987"/>
      <c r="X157" s="987"/>
      <c r="Y157" s="987"/>
      <c r="Z157" s="987"/>
      <c r="AA157" s="988"/>
      <c r="AB157" s="989"/>
      <c r="AC157" s="990"/>
      <c r="AD157" s="991"/>
    </row>
    <row r="158" spans="2:30" ht="15" customHeight="1" x14ac:dyDescent="0.25">
      <c r="B158" s="129"/>
      <c r="C158" s="129"/>
      <c r="D158" s="129"/>
      <c r="E158" s="129"/>
      <c r="F158" s="129"/>
      <c r="G158" s="129"/>
      <c r="H158" s="129"/>
      <c r="I158" s="129"/>
      <c r="J158" s="129"/>
      <c r="K158" s="129"/>
      <c r="L158" s="129"/>
      <c r="M158" s="129"/>
      <c r="N158" s="129"/>
      <c r="O158" s="129"/>
      <c r="P158" s="129"/>
      <c r="Q158" s="129"/>
      <c r="R158" s="129"/>
      <c r="S158" s="129"/>
      <c r="T158" s="16"/>
      <c r="U158" s="16"/>
      <c r="V158" s="16"/>
      <c r="W158" s="16"/>
      <c r="X158" s="16"/>
      <c r="Y158" s="16"/>
      <c r="Z158" s="16"/>
      <c r="AA158" s="16"/>
      <c r="AB158" s="16"/>
      <c r="AC158" s="16"/>
      <c r="AD158" s="16"/>
    </row>
    <row r="159" spans="2:30" ht="15" customHeight="1" x14ac:dyDescent="0.25">
      <c r="B159" s="129"/>
      <c r="C159" s="129"/>
      <c r="D159" s="129"/>
      <c r="E159" s="129"/>
      <c r="F159" s="129"/>
      <c r="G159" s="129"/>
      <c r="H159" s="129"/>
      <c r="I159" s="129"/>
      <c r="J159" s="129"/>
      <c r="K159" s="129"/>
      <c r="L159" s="129"/>
      <c r="M159" s="129"/>
      <c r="N159" s="129"/>
      <c r="O159" s="129"/>
      <c r="P159" s="129"/>
      <c r="Q159" s="129"/>
      <c r="R159" s="129"/>
      <c r="S159" s="129"/>
      <c r="T159" s="16"/>
      <c r="U159" s="16"/>
      <c r="V159" s="16"/>
      <c r="W159" s="16"/>
      <c r="X159" s="16"/>
      <c r="Y159" s="16"/>
      <c r="Z159" s="16"/>
      <c r="AA159" s="16"/>
      <c r="AB159" s="16"/>
      <c r="AC159" s="16"/>
      <c r="AD159" s="16"/>
    </row>
    <row r="160" spans="2:30" ht="15" customHeight="1" thickBot="1" x14ac:dyDescent="0.3"/>
    <row r="161" spans="2:30" ht="15" customHeight="1" thickBot="1" x14ac:dyDescent="0.3">
      <c r="B161" s="172" t="s">
        <v>1437</v>
      </c>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row>
    <row r="162" spans="2:30" ht="15" customHeight="1" x14ac:dyDescent="0.25"/>
    <row r="163" spans="2:30" ht="15" customHeight="1" x14ac:dyDescent="0.25">
      <c r="B163" s="210" t="s">
        <v>1438</v>
      </c>
      <c r="C163" s="210"/>
      <c r="D163" s="210"/>
      <c r="E163" s="210"/>
      <c r="F163" s="210"/>
      <c r="G163" s="210"/>
      <c r="H163" s="210"/>
      <c r="I163" s="210"/>
      <c r="J163" s="210"/>
      <c r="K163" s="210"/>
      <c r="L163" s="210"/>
      <c r="M163" s="210"/>
      <c r="N163" s="210"/>
      <c r="O163" s="210"/>
      <c r="P163" s="210"/>
      <c r="Q163" s="210"/>
      <c r="R163" s="210"/>
      <c r="S163" s="210"/>
      <c r="T163" s="16"/>
      <c r="U163" s="986" t="s">
        <v>1448</v>
      </c>
      <c r="V163" s="987"/>
      <c r="W163" s="987"/>
      <c r="X163" s="987"/>
      <c r="Y163" s="987"/>
      <c r="Z163" s="987"/>
      <c r="AA163" s="988"/>
      <c r="AB163" s="989"/>
      <c r="AC163" s="990"/>
      <c r="AD163" s="991"/>
    </row>
    <row r="164" spans="2:30" ht="15" customHeight="1" x14ac:dyDescent="0.25">
      <c r="B164" s="210"/>
      <c r="C164" s="210"/>
      <c r="D164" s="210"/>
      <c r="E164" s="210"/>
      <c r="F164" s="210"/>
      <c r="G164" s="210"/>
      <c r="H164" s="210"/>
      <c r="I164" s="210"/>
      <c r="J164" s="210"/>
      <c r="K164" s="210"/>
      <c r="L164" s="210"/>
      <c r="M164" s="210"/>
      <c r="N164" s="210"/>
      <c r="O164" s="210"/>
      <c r="P164" s="210"/>
      <c r="Q164" s="210"/>
      <c r="R164" s="210"/>
      <c r="S164" s="210"/>
      <c r="T164" s="16"/>
      <c r="U164" s="16"/>
      <c r="V164" s="16"/>
      <c r="W164" s="16"/>
      <c r="X164" s="16"/>
      <c r="Y164" s="16"/>
      <c r="Z164" s="16"/>
      <c r="AA164" s="16"/>
      <c r="AB164" s="16"/>
      <c r="AC164" s="16"/>
      <c r="AD164" s="16"/>
    </row>
    <row r="165" spans="2:30" ht="15" customHeight="1" x14ac:dyDescent="0.25">
      <c r="B165" s="210"/>
      <c r="C165" s="210"/>
      <c r="D165" s="210"/>
      <c r="E165" s="210"/>
      <c r="F165" s="210"/>
      <c r="G165" s="210"/>
      <c r="H165" s="210"/>
      <c r="I165" s="210"/>
      <c r="J165" s="210"/>
      <c r="K165" s="210"/>
      <c r="L165" s="210"/>
      <c r="M165" s="210"/>
      <c r="N165" s="210"/>
      <c r="O165" s="210"/>
      <c r="P165" s="210"/>
      <c r="Q165" s="210"/>
      <c r="R165" s="210"/>
      <c r="S165" s="210"/>
      <c r="T165" s="16"/>
      <c r="U165" s="16"/>
      <c r="V165" s="16"/>
      <c r="W165" s="16"/>
      <c r="X165" s="16"/>
      <c r="Y165" s="16"/>
      <c r="Z165" s="16"/>
      <c r="AA165" s="16"/>
      <c r="AB165" s="16"/>
      <c r="AC165" s="16"/>
      <c r="AD165" s="16"/>
    </row>
    <row r="166" spans="2:30" ht="15" customHeight="1" x14ac:dyDescent="0.25">
      <c r="B166" s="210"/>
      <c r="C166" s="210"/>
      <c r="D166" s="210"/>
      <c r="E166" s="210"/>
      <c r="F166" s="210"/>
      <c r="G166" s="210"/>
      <c r="H166" s="210"/>
      <c r="I166" s="210"/>
      <c r="J166" s="210"/>
      <c r="K166" s="210"/>
      <c r="L166" s="210"/>
      <c r="M166" s="210"/>
      <c r="N166" s="210"/>
      <c r="O166" s="210"/>
      <c r="P166" s="210"/>
      <c r="Q166" s="210"/>
      <c r="R166" s="210"/>
      <c r="S166" s="210"/>
      <c r="T166" s="16"/>
      <c r="U166" s="986" t="s">
        <v>1449</v>
      </c>
      <c r="V166" s="987"/>
      <c r="W166" s="987"/>
      <c r="X166" s="987"/>
      <c r="Y166" s="987"/>
      <c r="Z166" s="987"/>
      <c r="AA166" s="988"/>
      <c r="AB166" s="989"/>
      <c r="AC166" s="990"/>
      <c r="AD166" s="991"/>
    </row>
    <row r="167" spans="2:30" ht="15" customHeight="1" x14ac:dyDescent="0.25">
      <c r="B167" s="210"/>
      <c r="C167" s="210"/>
      <c r="D167" s="210"/>
      <c r="E167" s="210"/>
      <c r="F167" s="210"/>
      <c r="G167" s="210"/>
      <c r="H167" s="210"/>
      <c r="I167" s="210"/>
      <c r="J167" s="210"/>
      <c r="K167" s="210"/>
      <c r="L167" s="210"/>
      <c r="M167" s="210"/>
      <c r="N167" s="210"/>
      <c r="O167" s="210"/>
      <c r="P167" s="210"/>
      <c r="Q167" s="210"/>
      <c r="R167" s="210"/>
      <c r="S167" s="210"/>
      <c r="T167" s="16"/>
      <c r="U167" s="16"/>
      <c r="V167" s="16"/>
      <c r="W167" s="16"/>
      <c r="X167" s="16"/>
      <c r="Y167" s="16"/>
      <c r="Z167" s="16"/>
      <c r="AA167" s="16"/>
      <c r="AB167" s="16"/>
      <c r="AC167" s="16"/>
      <c r="AD167" s="16"/>
    </row>
    <row r="168" spans="2:30" ht="15" customHeight="1" x14ac:dyDescent="0.25">
      <c r="B168" s="210"/>
      <c r="C168" s="210"/>
      <c r="D168" s="210"/>
      <c r="E168" s="210"/>
      <c r="F168" s="210"/>
      <c r="G168" s="210"/>
      <c r="H168" s="210"/>
      <c r="I168" s="210"/>
      <c r="J168" s="210"/>
      <c r="K168" s="210"/>
      <c r="L168" s="210"/>
      <c r="M168" s="210"/>
      <c r="N168" s="210"/>
      <c r="O168" s="210"/>
      <c r="P168" s="210"/>
      <c r="Q168" s="210"/>
      <c r="R168" s="210"/>
      <c r="S168" s="210"/>
      <c r="T168" s="16"/>
      <c r="U168" s="16"/>
      <c r="V168" s="16"/>
      <c r="W168" s="16"/>
      <c r="X168" s="16"/>
      <c r="Y168" s="16"/>
      <c r="Z168" s="16"/>
      <c r="AA168" s="16"/>
      <c r="AB168" s="16"/>
      <c r="AC168" s="16"/>
      <c r="AD168" s="16"/>
    </row>
    <row r="169" spans="2:30" ht="15" customHeight="1" x14ac:dyDescent="0.25">
      <c r="B169" s="210"/>
      <c r="C169" s="210"/>
      <c r="D169" s="210"/>
      <c r="E169" s="210"/>
      <c r="F169" s="210"/>
      <c r="G169" s="210"/>
      <c r="H169" s="210"/>
      <c r="I169" s="210"/>
      <c r="J169" s="210"/>
      <c r="K169" s="210"/>
      <c r="L169" s="210"/>
      <c r="M169" s="210"/>
      <c r="N169" s="210"/>
      <c r="O169" s="210"/>
      <c r="P169" s="210"/>
      <c r="Q169" s="210"/>
      <c r="R169" s="210"/>
      <c r="S169" s="210"/>
      <c r="T169" s="16"/>
      <c r="U169" s="16"/>
      <c r="V169" s="16"/>
      <c r="W169" s="16"/>
      <c r="X169" s="16"/>
      <c r="Y169" s="16"/>
      <c r="Z169" s="16"/>
      <c r="AA169" s="16"/>
      <c r="AB169" s="16"/>
      <c r="AC169" s="16"/>
      <c r="AD169" s="16"/>
    </row>
    <row r="170" spans="2:30" ht="15" customHeight="1" x14ac:dyDescent="0.25"/>
    <row r="171" spans="2:30" ht="14.45" customHeight="1" x14ac:dyDescent="0.25">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row>
    <row r="172" spans="2:30"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sheetData>
  <sheetProtection algorithmName="SHA-512" hashValue="tEfPRNjmcYi1d2vgVeHU4uxpPQlV3h4L1Yhe0c1Zi75eRkpoevSLReWQAidsjUWzIzfrU3LmFKQ1qDb6LDRLrw==" saltValue="6n8fXOMUqZtGkM54EQ7vBw==" spinCount="100000" sheet="1" selectLockedCells="1"/>
  <dataConsolidate/>
  <mergeCells count="162">
    <mergeCell ref="B163:S169"/>
    <mergeCell ref="U166:AA166"/>
    <mergeCell ref="AB166:AD166"/>
    <mergeCell ref="B57:AA57"/>
    <mergeCell ref="C59:AA59"/>
    <mergeCell ref="C60:AA60"/>
    <mergeCell ref="AB59:AD59"/>
    <mergeCell ref="AA62:AD62"/>
    <mergeCell ref="B155:AD155"/>
    <mergeCell ref="U157:AA157"/>
    <mergeCell ref="AB157:AD157"/>
    <mergeCell ref="B157:S159"/>
    <mergeCell ref="C147:AD147"/>
    <mergeCell ref="B149:AD149"/>
    <mergeCell ref="AB152:AD152"/>
    <mergeCell ref="B151:T153"/>
    <mergeCell ref="U152:AA152"/>
    <mergeCell ref="B77:P78"/>
    <mergeCell ref="AB98:AD98"/>
    <mergeCell ref="C80:T84"/>
    <mergeCell ref="AB80:AD84"/>
    <mergeCell ref="U80:AA84"/>
    <mergeCell ref="AB143:AD143"/>
    <mergeCell ref="U73:AA73"/>
    <mergeCell ref="AB54:AD54"/>
    <mergeCell ref="AB142:AD142"/>
    <mergeCell ref="B136:AA136"/>
    <mergeCell ref="B137:AA137"/>
    <mergeCell ref="B138:AA138"/>
    <mergeCell ref="B139:AA139"/>
    <mergeCell ref="B140:AA140"/>
    <mergeCell ref="C118:Z118"/>
    <mergeCell ref="B116:AA116"/>
    <mergeCell ref="C120:AA120"/>
    <mergeCell ref="B122:AA122"/>
    <mergeCell ref="C124:Z124"/>
    <mergeCell ref="B112:T113"/>
    <mergeCell ref="B131:AA131"/>
    <mergeCell ref="B132:AA132"/>
    <mergeCell ref="B133:AA133"/>
    <mergeCell ref="AB139:AD139"/>
    <mergeCell ref="AB140:AD140"/>
    <mergeCell ref="AB141:AD141"/>
    <mergeCell ref="AB137:AD137"/>
    <mergeCell ref="AB138:AD138"/>
    <mergeCell ref="D62:Z62"/>
    <mergeCell ref="D63:Z63"/>
    <mergeCell ref="U69:AA69"/>
    <mergeCell ref="AB69:AD69"/>
    <mergeCell ref="B71:T71"/>
    <mergeCell ref="U71:AA71"/>
    <mergeCell ref="AB71:AD71"/>
    <mergeCell ref="B100:T103"/>
    <mergeCell ref="U103:AA103"/>
    <mergeCell ref="AB103:AD103"/>
    <mergeCell ref="B94:T95"/>
    <mergeCell ref="B67:T67"/>
    <mergeCell ref="B73:S73"/>
    <mergeCell ref="B69:T69"/>
    <mergeCell ref="U28:AA28"/>
    <mergeCell ref="AB28:AD28"/>
    <mergeCell ref="U30:AA30"/>
    <mergeCell ref="AB30:AD30"/>
    <mergeCell ref="U15:AA15"/>
    <mergeCell ref="AB15:AD15"/>
    <mergeCell ref="B27:T28"/>
    <mergeCell ref="B17:T18"/>
    <mergeCell ref="U33:AA33"/>
    <mergeCell ref="AB33:AD33"/>
    <mergeCell ref="B88:Z88"/>
    <mergeCell ref="Q77:AD77"/>
    <mergeCell ref="B89:Z89"/>
    <mergeCell ref="AB73:AD73"/>
    <mergeCell ref="B75:AD75"/>
    <mergeCell ref="B65:AD65"/>
    <mergeCell ref="B126:AD126"/>
    <mergeCell ref="B110:T110"/>
    <mergeCell ref="U67:AA67"/>
    <mergeCell ref="AB67:AD67"/>
    <mergeCell ref="B145:AA145"/>
    <mergeCell ref="AA92:AD92"/>
    <mergeCell ref="B108:AD108"/>
    <mergeCell ref="U110:AA110"/>
    <mergeCell ref="AB110:AD110"/>
    <mergeCell ref="B114:AD114"/>
    <mergeCell ref="B134:AA134"/>
    <mergeCell ref="B135:AA135"/>
    <mergeCell ref="B141:AA141"/>
    <mergeCell ref="B142:AA142"/>
    <mergeCell ref="B143:AA143"/>
    <mergeCell ref="B128:AD129"/>
    <mergeCell ref="AB131:AD131"/>
    <mergeCell ref="AB132:AD132"/>
    <mergeCell ref="AB133:AD133"/>
    <mergeCell ref="AB134:AD134"/>
    <mergeCell ref="AB135:AD135"/>
    <mergeCell ref="AB136:AD136"/>
    <mergeCell ref="U106:AA106"/>
    <mergeCell ref="B97:T98"/>
    <mergeCell ref="U98:AA98"/>
    <mergeCell ref="B2:AD2"/>
    <mergeCell ref="B4:AD4"/>
    <mergeCell ref="B25:AD25"/>
    <mergeCell ref="T8:Z8"/>
    <mergeCell ref="AA8:AC8"/>
    <mergeCell ref="U18:AA18"/>
    <mergeCell ref="AB18:AD18"/>
    <mergeCell ref="U23:AA23"/>
    <mergeCell ref="AB23:AD23"/>
    <mergeCell ref="B22:T23"/>
    <mergeCell ref="T11:Z11"/>
    <mergeCell ref="AA11:AC11"/>
    <mergeCell ref="B14:T15"/>
    <mergeCell ref="B20:AD20"/>
    <mergeCell ref="B56:AA56"/>
    <mergeCell ref="AB56:AD56"/>
    <mergeCell ref="B30:T30"/>
    <mergeCell ref="B32:T33"/>
    <mergeCell ref="B6:AD6"/>
    <mergeCell ref="C8:S8"/>
    <mergeCell ref="C10:S11"/>
    <mergeCell ref="B35:AD35"/>
    <mergeCell ref="B37:AA37"/>
    <mergeCell ref="AB51:AD51"/>
    <mergeCell ref="B51:AA51"/>
    <mergeCell ref="C53:T54"/>
    <mergeCell ref="N49:AA49"/>
    <mergeCell ref="AB49:AD49"/>
    <mergeCell ref="C39:AA39"/>
    <mergeCell ref="AB39:AD39"/>
    <mergeCell ref="C41:AA42"/>
    <mergeCell ref="AB42:AD42"/>
    <mergeCell ref="C44:AA45"/>
    <mergeCell ref="AB45:AD45"/>
    <mergeCell ref="C47:AA48"/>
    <mergeCell ref="AB48:AD48"/>
    <mergeCell ref="U54:AA54"/>
    <mergeCell ref="AB37:AD37"/>
    <mergeCell ref="B171:AD171"/>
    <mergeCell ref="B86:AD86"/>
    <mergeCell ref="AA88:AD88"/>
    <mergeCell ref="AA89:AD89"/>
    <mergeCell ref="AA90:AD90"/>
    <mergeCell ref="AA91:AD91"/>
    <mergeCell ref="AA118:AD118"/>
    <mergeCell ref="AA124:AD124"/>
    <mergeCell ref="AB122:AD122"/>
    <mergeCell ref="U113:AA113"/>
    <mergeCell ref="AB113:AD113"/>
    <mergeCell ref="AB120:AD120"/>
    <mergeCell ref="AB116:AD116"/>
    <mergeCell ref="B90:Z90"/>
    <mergeCell ref="B91:Z91"/>
    <mergeCell ref="B92:Z92"/>
    <mergeCell ref="AB106:AD106"/>
    <mergeCell ref="B105:T106"/>
    <mergeCell ref="U94:AA94"/>
    <mergeCell ref="AB94:AD94"/>
    <mergeCell ref="B161:AD161"/>
    <mergeCell ref="U163:AA163"/>
    <mergeCell ref="AB163:AD163"/>
    <mergeCell ref="AB145:AD145"/>
  </mergeCells>
  <conditionalFormatting sqref="C53:AD54">
    <cfRule type="expression" dxfId="109" priority="31">
      <formula>$AB$51="YES"</formula>
    </cfRule>
  </conditionalFormatting>
  <conditionalFormatting sqref="C118:AD118 C120:AD120">
    <cfRule type="expression" dxfId="108" priority="30">
      <formula>$AB$116="YES"</formula>
    </cfRule>
  </conditionalFormatting>
  <conditionalFormatting sqref="C147:T147">
    <cfRule type="expression" dxfId="107" priority="28">
      <formula>$AB$145="YES"</formula>
    </cfRule>
  </conditionalFormatting>
  <conditionalFormatting sqref="AA8:AC8 AA11:AC11 AB18:AD18 AB23:AD23 AB28:AD28 AB30:AD30 AB33:AD33 AB54:AD54 AB67:AD67 AB73:AD73 AB94:AD95 AB103:AD103 AB106:AD106 AB98:AD98 AB110:AD110 AB113:AD113">
    <cfRule type="containsText" dxfId="106" priority="27" operator="containsText" text="YES">
      <formula>NOT(ISERROR(SEARCH("YES",AA8)))</formula>
    </cfRule>
  </conditionalFormatting>
  <conditionalFormatting sqref="AB69:AD69">
    <cfRule type="containsText" dxfId="105" priority="22" operator="containsText" text="NO">
      <formula>NOT(ISERROR(SEARCH("NO",AB69)))</formula>
    </cfRule>
    <cfRule type="containsText" dxfId="104" priority="23" operator="containsText" text="YES">
      <formula>NOT(ISERROR(SEARCH("YES",AB69)))</formula>
    </cfRule>
  </conditionalFormatting>
  <conditionalFormatting sqref="AB71:AD71">
    <cfRule type="containsText" dxfId="103" priority="20" operator="containsText" text="NO">
      <formula>NOT(ISERROR(SEARCH("NO",AB71)))</formula>
    </cfRule>
    <cfRule type="containsText" dxfId="102" priority="21" operator="containsText" text="YES">
      <formula>NOT(ISERROR(SEARCH("YES",AB71)))</formula>
    </cfRule>
  </conditionalFormatting>
  <conditionalFormatting sqref="C59:AD60">
    <cfRule type="expression" dxfId="101" priority="19">
      <formula>$AB$56="YES"</formula>
    </cfRule>
  </conditionalFormatting>
  <conditionalFormatting sqref="D62:AD63">
    <cfRule type="expression" dxfId="100" priority="18">
      <formula>$AB$59="YES"</formula>
    </cfRule>
  </conditionalFormatting>
  <conditionalFormatting sqref="AA8 AA11 AB18 AB23 AB28 AB30 AB33 AB54 AB67 AB73 AB94:AD95 AB103 AB106 AB98 AB110 AB113 AB15">
    <cfRule type="containsText" dxfId="99" priority="26" operator="containsText" text="NO">
      <formula>NOT(ISERROR(SEARCH("NO",AA8)))</formula>
    </cfRule>
  </conditionalFormatting>
  <conditionalFormatting sqref="C80:AD84">
    <cfRule type="expression" dxfId="98" priority="11">
      <formula>$Q$77="Acquisition / Rehabilitation"</formula>
    </cfRule>
    <cfRule type="expression" dxfId="97" priority="12">
      <formula>$Q$77="Acquisition / New Construction"</formula>
    </cfRule>
  </conditionalFormatting>
  <conditionalFormatting sqref="AB49:AD49">
    <cfRule type="cellIs" dxfId="96" priority="9" operator="equal">
      <formula>"NO"</formula>
    </cfRule>
    <cfRule type="cellIs" dxfId="95" priority="10" operator="equal">
      <formula>"YES"</formula>
    </cfRule>
  </conditionalFormatting>
  <conditionalFormatting sqref="C39:AD40">
    <cfRule type="expression" dxfId="94" priority="8">
      <formula>$AB$37="YES"</formula>
    </cfRule>
  </conditionalFormatting>
  <conditionalFormatting sqref="C41:AD42">
    <cfRule type="expression" dxfId="93" priority="7">
      <formula>$AB$39="YES"</formula>
    </cfRule>
  </conditionalFormatting>
  <conditionalFormatting sqref="C43:AD45">
    <cfRule type="expression" dxfId="92" priority="6">
      <formula>$AB$42="YES"</formula>
    </cfRule>
  </conditionalFormatting>
  <conditionalFormatting sqref="C46:AD48">
    <cfRule type="expression" dxfId="91" priority="5">
      <formula>$AB$45="YES"</formula>
    </cfRule>
  </conditionalFormatting>
  <conditionalFormatting sqref="C49:AD49">
    <cfRule type="expression" dxfId="90" priority="1">
      <formula>OR($AB$37="NO",$AB$39="NO",$AB$42="NO",$AB$45="NO")</formula>
    </cfRule>
    <cfRule type="expression" dxfId="89" priority="3">
      <formula>$AB$48="NO"</formula>
    </cfRule>
    <cfRule type="expression" dxfId="88" priority="4">
      <formula>$AB$49="YES"</formula>
    </cfRule>
  </conditionalFormatting>
  <dataValidations count="4">
    <dataValidation type="list" allowBlank="1" showInputMessage="1" showErrorMessage="1" sqref="AB80:AD84" xr:uid="{00000000-0002-0000-0700-000000000000}">
      <formula1>"Yes,No,N/A"</formula1>
    </dataValidation>
    <dataValidation type="list" allowBlank="1" showInputMessage="1" showErrorMessage="1" sqref="AB46:AD46 AB152:AD152 AB157:AD157 AB163:AD163" xr:uid="{68CD761D-F9BA-4278-A0F8-93A8484B459E}">
      <formula1>"Yes,No"</formula1>
    </dataValidation>
    <dataValidation type="list" allowBlank="1" showInputMessage="1" showErrorMessage="1" sqref="AB39:AD39 AB42:AD42 AB45:AD45 AB48:AD48" xr:uid="{368310EE-C29D-46F8-AA73-724347F93BA6}">
      <formula1>"YES,NO"</formula1>
    </dataValidation>
    <dataValidation type="list" allowBlank="1" showInputMessage="1" showErrorMessage="1" sqref="AB166:AD166" xr:uid="{A44B4478-EDF1-48CA-B35A-C080937EBB85}">
      <formula1>"Option 1,Option 2"</formula1>
    </dataValidation>
  </dataValidations>
  <printOptions horizontalCentered="1"/>
  <pageMargins left="0.5" right="0.5" top="0.5" bottom="0.5" header="0.3" footer="0.3"/>
  <pageSetup scale="93" fitToHeight="0" orientation="portrait" r:id="rId1"/>
  <headerFooter>
    <oddFooter>&amp;C&amp;P</oddFooter>
  </headerFooter>
  <rowBreaks count="2" manualBreakCount="2">
    <brk id="63" max="35" man="1"/>
    <brk id="107" max="35" man="1"/>
  </rowBreaks>
  <extLst>
    <ext xmlns:x14="http://schemas.microsoft.com/office/spreadsheetml/2009/9/main" uri="{78C0D931-6437-407d-A8EE-F0AAD7539E65}">
      <x14:conditionalFormattings>
        <x14:conditionalFormatting xmlns:xm="http://schemas.microsoft.com/office/excel/2006/main">
          <x14:cfRule type="expression" priority="35" id="{9E191DCA-68FF-433C-AC61-A49754AAF478}">
            <xm:f>'T1-Application Cover Page'!$U$7="Not-For-Profit"</xm:f>
            <x14:dxf>
              <fill>
                <patternFill patternType="solid"/>
              </fill>
            </x14:dxf>
          </x14:cfRule>
          <xm:sqref>C8:AC8 C10:AC11</xm:sqref>
        </x14:conditionalFormatting>
        <x14:conditionalFormatting xmlns:xm="http://schemas.microsoft.com/office/excel/2006/main">
          <x14:cfRule type="expression" priority="34" id="{F077665D-3BD8-4E39-B9C7-1B5B3083FEA8}">
            <xm:f>'T1-Application Cover Page'!$AB$62="YES"</xm:f>
            <x14:dxf>
              <fill>
                <patternFill patternType="solid"/>
              </fill>
            </x14:dxf>
          </x14:cfRule>
          <xm:sqref>B22:AD23</xm:sqref>
        </x14:conditionalFormatting>
        <x14:conditionalFormatting xmlns:xm="http://schemas.microsoft.com/office/excel/2006/main">
          <x14:cfRule type="expression" priority="75" id="{861AA0FB-6A13-4E14-ABA0-ECE7CF1B9D07}">
            <xm:f>AND(SUM('T4-Units'!$E$54,'T4-Units'!$E$59)&gt;0,$AB$122="YES")</xm:f>
            <x14:dxf>
              <fill>
                <patternFill patternType="solid"/>
              </fill>
            </x14:dxf>
          </x14:cfRule>
          <xm:sqref>C124:AD124</xm:sqref>
        </x14:conditionalFormatting>
        <x14:conditionalFormatting xmlns:xm="http://schemas.microsoft.com/office/excel/2006/main">
          <x14:cfRule type="expression" priority="76" id="{11343530-D41A-415F-B5B6-144414061D64}">
            <xm:f>SUM('T4-Units'!$E$54,'T4-Units'!$E$59)&gt;0</xm:f>
            <x14:dxf>
              <fill>
                <patternFill patternType="solid"/>
              </fill>
            </x14:dxf>
          </x14:cfRule>
          <xm:sqref>B122:AD122</xm:sqref>
        </x14:conditionalFormatting>
        <x14:conditionalFormatting xmlns:xm="http://schemas.microsoft.com/office/excel/2006/main">
          <x14:cfRule type="expression" priority="79" id="{55CD5F8B-87AE-4DF0-BD2C-57C2E6226413}">
            <xm:f>'T4-Units'!$R$59&gt;=26</xm:f>
            <x14:dxf>
              <fill>
                <patternFill patternType="solid"/>
              </fill>
            </x14:dxf>
          </x14:cfRule>
          <xm:sqref>B105:AD106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Validation!$E$2:$E$3</xm:f>
          </x14:formula1>
          <xm:sqref>AA8:AC8 AB23:AD23 AB54:AD54 AA11:AC11 AB67:AD67 AB73:AD73 AB110:AD110 AB94:AD94 AB116:AD116 AB120:AD120 AB122:AD122 AB145:AD145 AB59:AD59 AB28:AD28 AB30:AD30 AB33:AD33 AB103:AD103 AB106:AD106 AB98:AD98 AB37:AD37 AB132:AD143 AB51:AD51 AB15:AD15 AB18:AD18 AB113:AD113 AB69:AD69 AB71:AD71 AB56:AD56</xm:sqref>
        </x14:dataValidation>
        <x14:dataValidation type="list" allowBlank="1" showInputMessage="1" showErrorMessage="1" xr:uid="{00000000-0002-0000-0700-000002000000}">
          <x14:formula1>
            <xm:f>Validation!$A$12:$A$16</xm:f>
          </x14:formula1>
          <xm:sqref>Q77:AD77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E100"/>
  <sheetViews>
    <sheetView showGridLines="0" topLeftCell="A38" zoomScaleNormal="100" workbookViewId="0">
      <selection activeCell="S78" sqref="S78:X79"/>
    </sheetView>
  </sheetViews>
  <sheetFormatPr defaultColWidth="0" defaultRowHeight="0" customHeight="1" zeroHeight="1" x14ac:dyDescent="0.25"/>
  <cols>
    <col min="1" max="31" width="3.28515625" style="14" customWidth="1"/>
    <col min="32" max="16384" width="9.140625" style="14" hidden="1"/>
  </cols>
  <sheetData>
    <row r="1" spans="2:30" ht="15" customHeight="1" x14ac:dyDescent="0.25"/>
    <row r="2" spans="2:30" ht="15" customHeight="1" x14ac:dyDescent="0.25">
      <c r="B2" s="180" t="s">
        <v>502</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row>
    <row r="3" spans="2:30" ht="15" customHeight="1" thickBot="1" x14ac:dyDescent="0.3"/>
    <row r="4" spans="2:30" s="23" customFormat="1" ht="15" customHeight="1" x14ac:dyDescent="0.25">
      <c r="B4" s="429" t="s">
        <v>86</v>
      </c>
      <c r="C4" s="431"/>
      <c r="D4" s="547" t="s">
        <v>87</v>
      </c>
      <c r="E4" s="430"/>
      <c r="F4" s="430"/>
      <c r="G4" s="430"/>
      <c r="H4" s="430"/>
      <c r="I4" s="430"/>
      <c r="J4" s="430"/>
      <c r="K4" s="430"/>
      <c r="L4" s="430"/>
      <c r="M4" s="430" t="s">
        <v>97</v>
      </c>
      <c r="N4" s="430"/>
      <c r="O4" s="430"/>
      <c r="P4" s="430" t="s">
        <v>98</v>
      </c>
      <c r="Q4" s="430"/>
      <c r="R4" s="430"/>
      <c r="S4" s="430" t="s">
        <v>99</v>
      </c>
      <c r="T4" s="430"/>
      <c r="U4" s="430"/>
      <c r="V4" s="430"/>
      <c r="W4" s="430"/>
      <c r="X4" s="430"/>
      <c r="Y4" s="430" t="s">
        <v>100</v>
      </c>
      <c r="Z4" s="430"/>
      <c r="AA4" s="430"/>
      <c r="AB4" s="430"/>
      <c r="AC4" s="430"/>
      <c r="AD4" s="431"/>
    </row>
    <row r="5" spans="2:30" s="23" customFormat="1" ht="15" customHeight="1" thickBot="1" x14ac:dyDescent="0.3">
      <c r="B5" s="432"/>
      <c r="C5" s="433"/>
      <c r="D5" s="422"/>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433"/>
    </row>
    <row r="6" spans="2:30" s="31" customFormat="1" ht="15" customHeight="1" x14ac:dyDescent="0.25">
      <c r="B6" s="1119" t="s">
        <v>88</v>
      </c>
      <c r="C6" s="1120"/>
      <c r="D6" s="882" t="s">
        <v>1203</v>
      </c>
      <c r="E6" s="1121"/>
      <c r="F6" s="1121"/>
      <c r="G6" s="1121"/>
      <c r="H6" s="1121"/>
      <c r="I6" s="1121"/>
      <c r="J6" s="1121"/>
      <c r="K6" s="1121"/>
      <c r="L6" s="1121"/>
      <c r="M6" s="1122" t="str">
        <f>IF('T1-Application Cover Page'!AB36="YES","YES","NO")</f>
        <v>NO</v>
      </c>
      <c r="N6" s="1122"/>
      <c r="O6" s="1122"/>
      <c r="P6" s="1123"/>
      <c r="Q6" s="1123"/>
      <c r="R6" s="1123"/>
      <c r="S6" s="1124"/>
      <c r="T6" s="1124"/>
      <c r="U6" s="1124"/>
      <c r="V6" s="1124"/>
      <c r="W6" s="1124"/>
      <c r="X6" s="1124"/>
      <c r="Y6" s="1125"/>
      <c r="Z6" s="1125"/>
      <c r="AA6" s="1125"/>
      <c r="AB6" s="1125"/>
      <c r="AC6" s="1125"/>
      <c r="AD6" s="1126"/>
    </row>
    <row r="7" spans="2:30" s="31" customFormat="1" ht="15" customHeight="1" x14ac:dyDescent="0.25">
      <c r="B7" s="1060"/>
      <c r="C7" s="1061"/>
      <c r="D7" s="1062"/>
      <c r="E7" s="792"/>
      <c r="F7" s="792"/>
      <c r="G7" s="792"/>
      <c r="H7" s="792"/>
      <c r="I7" s="792"/>
      <c r="J7" s="792"/>
      <c r="K7" s="792"/>
      <c r="L7" s="792"/>
      <c r="M7" s="1053"/>
      <c r="N7" s="1053"/>
      <c r="O7" s="1053"/>
      <c r="P7" s="1063"/>
      <c r="Q7" s="1063"/>
      <c r="R7" s="1063"/>
      <c r="S7" s="1055"/>
      <c r="T7" s="1055"/>
      <c r="U7" s="1055"/>
      <c r="V7" s="1055"/>
      <c r="W7" s="1055"/>
      <c r="X7" s="1055"/>
      <c r="Y7" s="1064"/>
      <c r="Z7" s="1064"/>
      <c r="AA7" s="1064"/>
      <c r="AB7" s="1064"/>
      <c r="AC7" s="1064"/>
      <c r="AD7" s="1065"/>
    </row>
    <row r="8" spans="2:30" s="31" customFormat="1" ht="15" customHeight="1" x14ac:dyDescent="0.25">
      <c r="B8" s="1058" t="s">
        <v>89</v>
      </c>
      <c r="C8" s="1059"/>
      <c r="D8" s="1052" t="s">
        <v>869</v>
      </c>
      <c r="E8" s="932"/>
      <c r="F8" s="932"/>
      <c r="G8" s="932"/>
      <c r="H8" s="932"/>
      <c r="I8" s="932"/>
      <c r="J8" s="932"/>
      <c r="K8" s="932"/>
      <c r="L8" s="932"/>
      <c r="M8" s="1053" t="str">
        <f>IF(OR(AND('T1-Application Cover Page'!B118&lt;&gt;"",'T1-Application Cover Page'!AB125&lt;&gt;"YES"),AND('T1-Application Cover Page'!B128&lt;&gt;"",'T1-Application Cover Page'!AB138&lt;&gt;"YES"),AND('T1-Application Cover Page'!B141&lt;&gt;"",'T1-Application Cover Page'!AB148&lt;&gt;"YES"),AND('T1-Application Cover Page'!B151&lt;&gt;"",'T1-Application Cover Page'!AB158&lt;&gt;"YES"),AND('T1-Application Cover Page'!B161&lt;&gt;"",'T1-Application Cover Page'!AB168&lt;&gt;"YES"),AND('T1-Application Cover Page'!B171&lt;&gt;"",'T1-Application Cover Page'!AB178&lt;&gt;"YES"),AND('T1-Application Cover Page'!B181&lt;&gt;"",'T1-Application Cover Page'!AB188&lt;&gt;"YES"),AND('T1-Application Cover Page'!B191&lt;&gt;"",'T1-Application Cover Page'!AB198&lt;&gt;"YES")),"NO",IF(AND('T1-Application Cover Page'!B118="",'T1-Application Cover Page'!B128="",'T1-Application Cover Page'!B141="",'T1-Application Cover Page'!B151="",'T1-Application Cover Page'!B161="",'T1-Application Cover Page'!B171="",'T1-Application Cover Page'!B181="",'T1-Application Cover Page'!B191=""),"N/A","YES"))</f>
        <v>N/A</v>
      </c>
      <c r="N8" s="1053"/>
      <c r="O8" s="1053"/>
      <c r="P8" s="1054"/>
      <c r="Q8" s="1054"/>
      <c r="R8" s="1054"/>
      <c r="S8" s="1055"/>
      <c r="T8" s="1055"/>
      <c r="U8" s="1055"/>
      <c r="V8" s="1055"/>
      <c r="W8" s="1055"/>
      <c r="X8" s="1055"/>
      <c r="Y8" s="1056"/>
      <c r="Z8" s="1056"/>
      <c r="AA8" s="1056"/>
      <c r="AB8" s="1056"/>
      <c r="AC8" s="1056"/>
      <c r="AD8" s="1057"/>
    </row>
    <row r="9" spans="2:30" s="31" customFormat="1" ht="15" customHeight="1" x14ac:dyDescent="0.25">
      <c r="B9" s="1058"/>
      <c r="C9" s="1059"/>
      <c r="D9" s="1052"/>
      <c r="E9" s="932"/>
      <c r="F9" s="932"/>
      <c r="G9" s="932"/>
      <c r="H9" s="932"/>
      <c r="I9" s="932"/>
      <c r="J9" s="932"/>
      <c r="K9" s="932"/>
      <c r="L9" s="932"/>
      <c r="M9" s="1053"/>
      <c r="N9" s="1053"/>
      <c r="O9" s="1053"/>
      <c r="P9" s="1054"/>
      <c r="Q9" s="1054"/>
      <c r="R9" s="1054"/>
      <c r="S9" s="1055"/>
      <c r="T9" s="1055"/>
      <c r="U9" s="1055"/>
      <c r="V9" s="1055"/>
      <c r="W9" s="1055"/>
      <c r="X9" s="1055"/>
      <c r="Y9" s="1056"/>
      <c r="Z9" s="1056"/>
      <c r="AA9" s="1056"/>
      <c r="AB9" s="1056"/>
      <c r="AC9" s="1056"/>
      <c r="AD9" s="1057"/>
    </row>
    <row r="10" spans="2:30" s="31" customFormat="1" ht="15" customHeight="1" x14ac:dyDescent="0.25">
      <c r="B10" s="1060" t="s">
        <v>90</v>
      </c>
      <c r="C10" s="1061"/>
      <c r="D10" s="1062" t="s">
        <v>690</v>
      </c>
      <c r="E10" s="792"/>
      <c r="F10" s="792"/>
      <c r="G10" s="792"/>
      <c r="H10" s="792"/>
      <c r="I10" s="792"/>
      <c r="J10" s="792"/>
      <c r="K10" s="792"/>
      <c r="L10" s="792"/>
      <c r="M10" s="1053" t="str">
        <f>IF('T3-Narratives'!AB94="YES","YES","NO")</f>
        <v>NO</v>
      </c>
      <c r="N10" s="1053"/>
      <c r="O10" s="1053"/>
      <c r="P10" s="1063"/>
      <c r="Q10" s="1063"/>
      <c r="R10" s="1063"/>
      <c r="S10" s="1055"/>
      <c r="T10" s="1055"/>
      <c r="U10" s="1055"/>
      <c r="V10" s="1055"/>
      <c r="W10" s="1055"/>
      <c r="X10" s="1055"/>
      <c r="Y10" s="1064"/>
      <c r="Z10" s="1064"/>
      <c r="AA10" s="1064"/>
      <c r="AB10" s="1064"/>
      <c r="AC10" s="1064"/>
      <c r="AD10" s="1065"/>
    </row>
    <row r="11" spans="2:30" s="31" customFormat="1" ht="15" customHeight="1" x14ac:dyDescent="0.25">
      <c r="B11" s="1060"/>
      <c r="C11" s="1061"/>
      <c r="D11" s="1062"/>
      <c r="E11" s="792"/>
      <c r="F11" s="792"/>
      <c r="G11" s="792"/>
      <c r="H11" s="792"/>
      <c r="I11" s="792"/>
      <c r="J11" s="792"/>
      <c r="K11" s="792"/>
      <c r="L11" s="792"/>
      <c r="M11" s="1053"/>
      <c r="N11" s="1053"/>
      <c r="O11" s="1053"/>
      <c r="P11" s="1063"/>
      <c r="Q11" s="1063"/>
      <c r="R11" s="1063"/>
      <c r="S11" s="1055"/>
      <c r="T11" s="1055"/>
      <c r="U11" s="1055"/>
      <c r="V11" s="1055"/>
      <c r="W11" s="1055"/>
      <c r="X11" s="1055"/>
      <c r="Y11" s="1064"/>
      <c r="Z11" s="1064"/>
      <c r="AA11" s="1064"/>
      <c r="AB11" s="1064"/>
      <c r="AC11" s="1064"/>
      <c r="AD11" s="1065"/>
    </row>
    <row r="12" spans="2:30" s="31" customFormat="1" ht="15" customHeight="1" x14ac:dyDescent="0.25">
      <c r="B12" s="1058" t="s">
        <v>91</v>
      </c>
      <c r="C12" s="1059"/>
      <c r="D12" s="1052" t="s">
        <v>1315</v>
      </c>
      <c r="E12" s="932"/>
      <c r="F12" s="932"/>
      <c r="G12" s="932"/>
      <c r="H12" s="932"/>
      <c r="I12" s="932"/>
      <c r="J12" s="932"/>
      <c r="K12" s="932"/>
      <c r="L12" s="932"/>
      <c r="M12" s="1053" t="str">
        <f>IF('T3-Narratives'!AB101="YES","YES","NO")</f>
        <v>NO</v>
      </c>
      <c r="N12" s="1053"/>
      <c r="O12" s="1053"/>
      <c r="P12" s="1054"/>
      <c r="Q12" s="1054"/>
      <c r="R12" s="1054"/>
      <c r="S12" s="1055"/>
      <c r="T12" s="1055"/>
      <c r="U12" s="1055"/>
      <c r="V12" s="1055"/>
      <c r="W12" s="1055"/>
      <c r="X12" s="1055"/>
      <c r="Y12" s="1056"/>
      <c r="Z12" s="1056"/>
      <c r="AA12" s="1056"/>
      <c r="AB12" s="1056"/>
      <c r="AC12" s="1056"/>
      <c r="AD12" s="1057"/>
    </row>
    <row r="13" spans="2:30" s="31" customFormat="1" ht="15" customHeight="1" x14ac:dyDescent="0.25">
      <c r="B13" s="1058"/>
      <c r="C13" s="1059"/>
      <c r="D13" s="1052"/>
      <c r="E13" s="932"/>
      <c r="F13" s="932"/>
      <c r="G13" s="932"/>
      <c r="H13" s="932"/>
      <c r="I13" s="932"/>
      <c r="J13" s="932"/>
      <c r="K13" s="932"/>
      <c r="L13" s="932"/>
      <c r="M13" s="1053"/>
      <c r="N13" s="1053"/>
      <c r="O13" s="1053"/>
      <c r="P13" s="1054"/>
      <c r="Q13" s="1054"/>
      <c r="R13" s="1054"/>
      <c r="S13" s="1055"/>
      <c r="T13" s="1055"/>
      <c r="U13" s="1055"/>
      <c r="V13" s="1055"/>
      <c r="W13" s="1055"/>
      <c r="X13" s="1055"/>
      <c r="Y13" s="1056"/>
      <c r="Z13" s="1056"/>
      <c r="AA13" s="1056"/>
      <c r="AB13" s="1056"/>
      <c r="AC13" s="1056"/>
      <c r="AD13" s="1057"/>
    </row>
    <row r="14" spans="2:30" s="31" customFormat="1" ht="15" customHeight="1" x14ac:dyDescent="0.25">
      <c r="B14" s="1114"/>
      <c r="C14" s="1115"/>
      <c r="D14" s="1062" t="s">
        <v>870</v>
      </c>
      <c r="E14" s="792"/>
      <c r="F14" s="792"/>
      <c r="G14" s="792"/>
      <c r="H14" s="792"/>
      <c r="I14" s="792"/>
      <c r="J14" s="792"/>
      <c r="K14" s="792"/>
      <c r="L14" s="792"/>
      <c r="M14" s="1053" t="str">
        <f>IF('T4-Units'!AB63="YES","YES","NO")</f>
        <v>NO</v>
      </c>
      <c r="N14" s="1053"/>
      <c r="O14" s="1053"/>
      <c r="P14" s="1063"/>
      <c r="Q14" s="1063"/>
      <c r="R14" s="1063"/>
      <c r="S14" s="1055"/>
      <c r="T14" s="1055"/>
      <c r="U14" s="1055"/>
      <c r="V14" s="1055"/>
      <c r="W14" s="1055"/>
      <c r="X14" s="1055"/>
      <c r="Y14" s="1064"/>
      <c r="Z14" s="1064"/>
      <c r="AA14" s="1064"/>
      <c r="AB14" s="1064"/>
      <c r="AC14" s="1064"/>
      <c r="AD14" s="1065"/>
    </row>
    <row r="15" spans="2:30" s="31" customFormat="1" ht="15" customHeight="1" x14ac:dyDescent="0.25">
      <c r="B15" s="1114"/>
      <c r="C15" s="1115"/>
      <c r="D15" s="1062"/>
      <c r="E15" s="792"/>
      <c r="F15" s="792"/>
      <c r="G15" s="792"/>
      <c r="H15" s="792"/>
      <c r="I15" s="792"/>
      <c r="J15" s="792"/>
      <c r="K15" s="792"/>
      <c r="L15" s="792"/>
      <c r="M15" s="1053"/>
      <c r="N15" s="1053"/>
      <c r="O15" s="1053"/>
      <c r="P15" s="1063"/>
      <c r="Q15" s="1063"/>
      <c r="R15" s="1063"/>
      <c r="S15" s="1055"/>
      <c r="T15" s="1055"/>
      <c r="U15" s="1055"/>
      <c r="V15" s="1055"/>
      <c r="W15" s="1055"/>
      <c r="X15" s="1055"/>
      <c r="Y15" s="1064"/>
      <c r="Z15" s="1064"/>
      <c r="AA15" s="1064"/>
      <c r="AB15" s="1064"/>
      <c r="AC15" s="1064"/>
      <c r="AD15" s="1065"/>
    </row>
    <row r="16" spans="2:30" s="31" customFormat="1" ht="15" customHeight="1" x14ac:dyDescent="0.25">
      <c r="B16" s="1058" t="s">
        <v>92</v>
      </c>
      <c r="C16" s="1059"/>
      <c r="D16" s="1052" t="s">
        <v>919</v>
      </c>
      <c r="E16" s="932"/>
      <c r="F16" s="932"/>
      <c r="G16" s="932"/>
      <c r="H16" s="932"/>
      <c r="I16" s="932"/>
      <c r="J16" s="932"/>
      <c r="K16" s="932"/>
      <c r="L16" s="932"/>
      <c r="M16" s="1053" t="str">
        <f>IF('T1-Application Cover Page'!U7="Not-For-Profit",IF('T8-Application Summary'!AA8="YES","YES","NO"),"N/A")</f>
        <v>N/A</v>
      </c>
      <c r="N16" s="1053"/>
      <c r="O16" s="1053"/>
      <c r="P16" s="1054"/>
      <c r="Q16" s="1054"/>
      <c r="R16" s="1054"/>
      <c r="S16" s="1055"/>
      <c r="T16" s="1055"/>
      <c r="U16" s="1055"/>
      <c r="V16" s="1055"/>
      <c r="W16" s="1055"/>
      <c r="X16" s="1055"/>
      <c r="Y16" s="1056"/>
      <c r="Z16" s="1056"/>
      <c r="AA16" s="1056"/>
      <c r="AB16" s="1056"/>
      <c r="AC16" s="1056"/>
      <c r="AD16" s="1057"/>
    </row>
    <row r="17" spans="2:30" s="31" customFormat="1" ht="15" customHeight="1" x14ac:dyDescent="0.25">
      <c r="B17" s="1058"/>
      <c r="C17" s="1059"/>
      <c r="D17" s="1052"/>
      <c r="E17" s="932"/>
      <c r="F17" s="932"/>
      <c r="G17" s="932"/>
      <c r="H17" s="932"/>
      <c r="I17" s="932"/>
      <c r="J17" s="932"/>
      <c r="K17" s="932"/>
      <c r="L17" s="932"/>
      <c r="M17" s="1053"/>
      <c r="N17" s="1053"/>
      <c r="O17" s="1053"/>
      <c r="P17" s="1054"/>
      <c r="Q17" s="1054"/>
      <c r="R17" s="1054"/>
      <c r="S17" s="1055"/>
      <c r="T17" s="1055"/>
      <c r="U17" s="1055"/>
      <c r="V17" s="1055"/>
      <c r="W17" s="1055"/>
      <c r="X17" s="1055"/>
      <c r="Y17" s="1056"/>
      <c r="Z17" s="1056"/>
      <c r="AA17" s="1056"/>
      <c r="AB17" s="1056"/>
      <c r="AC17" s="1056"/>
      <c r="AD17" s="1057"/>
    </row>
    <row r="18" spans="2:30" s="31" customFormat="1" ht="15" customHeight="1" x14ac:dyDescent="0.25">
      <c r="B18" s="1058"/>
      <c r="C18" s="1059"/>
      <c r="D18" s="1052"/>
      <c r="E18" s="932"/>
      <c r="F18" s="932"/>
      <c r="G18" s="932"/>
      <c r="H18" s="932"/>
      <c r="I18" s="932"/>
      <c r="J18" s="932"/>
      <c r="K18" s="932"/>
      <c r="L18" s="932"/>
      <c r="M18" s="1053"/>
      <c r="N18" s="1053"/>
      <c r="O18" s="1053"/>
      <c r="P18" s="1054"/>
      <c r="Q18" s="1054"/>
      <c r="R18" s="1054"/>
      <c r="S18" s="1055"/>
      <c r="T18" s="1055"/>
      <c r="U18" s="1055"/>
      <c r="V18" s="1055"/>
      <c r="W18" s="1055"/>
      <c r="X18" s="1055"/>
      <c r="Y18" s="1056"/>
      <c r="Z18" s="1056"/>
      <c r="AA18" s="1056"/>
      <c r="AB18" s="1056"/>
      <c r="AC18" s="1056"/>
      <c r="AD18" s="1057"/>
    </row>
    <row r="19" spans="2:30" s="31" customFormat="1" ht="15" customHeight="1" x14ac:dyDescent="0.25">
      <c r="B19" s="1060" t="s">
        <v>92</v>
      </c>
      <c r="C19" s="1061"/>
      <c r="D19" s="1062" t="s">
        <v>920</v>
      </c>
      <c r="E19" s="792"/>
      <c r="F19" s="792"/>
      <c r="G19" s="792"/>
      <c r="H19" s="792"/>
      <c r="I19" s="792"/>
      <c r="J19" s="792"/>
      <c r="K19" s="792"/>
      <c r="L19" s="792"/>
      <c r="M19" s="1053" t="str">
        <f>IF('T1-Application Cover Page'!U7="Not-For-Profit",IF('T8-Application Summary'!AA11="YES","YES","NO"),"N/A")</f>
        <v>N/A</v>
      </c>
      <c r="N19" s="1053"/>
      <c r="O19" s="1053"/>
      <c r="P19" s="1063"/>
      <c r="Q19" s="1063"/>
      <c r="R19" s="1063"/>
      <c r="S19" s="1055"/>
      <c r="T19" s="1055"/>
      <c r="U19" s="1055"/>
      <c r="V19" s="1055"/>
      <c r="W19" s="1055"/>
      <c r="X19" s="1055"/>
      <c r="Y19" s="1064"/>
      <c r="Z19" s="1064"/>
      <c r="AA19" s="1064"/>
      <c r="AB19" s="1064"/>
      <c r="AC19" s="1064"/>
      <c r="AD19" s="1065"/>
    </row>
    <row r="20" spans="2:30" s="31" customFormat="1" ht="15" customHeight="1" x14ac:dyDescent="0.25">
      <c r="B20" s="1060"/>
      <c r="C20" s="1061"/>
      <c r="D20" s="1062"/>
      <c r="E20" s="792"/>
      <c r="F20" s="792"/>
      <c r="G20" s="792"/>
      <c r="H20" s="792"/>
      <c r="I20" s="792"/>
      <c r="J20" s="792"/>
      <c r="K20" s="792"/>
      <c r="L20" s="792"/>
      <c r="M20" s="1053"/>
      <c r="N20" s="1053"/>
      <c r="O20" s="1053"/>
      <c r="P20" s="1063"/>
      <c r="Q20" s="1063"/>
      <c r="R20" s="1063"/>
      <c r="S20" s="1055"/>
      <c r="T20" s="1055"/>
      <c r="U20" s="1055"/>
      <c r="V20" s="1055"/>
      <c r="W20" s="1055"/>
      <c r="X20" s="1055"/>
      <c r="Y20" s="1064"/>
      <c r="Z20" s="1064"/>
      <c r="AA20" s="1064"/>
      <c r="AB20" s="1064"/>
      <c r="AC20" s="1064"/>
      <c r="AD20" s="1065"/>
    </row>
    <row r="21" spans="2:30" s="31" customFormat="1" ht="15" customHeight="1" x14ac:dyDescent="0.25">
      <c r="B21" s="1060"/>
      <c r="C21" s="1061"/>
      <c r="D21" s="1062"/>
      <c r="E21" s="792"/>
      <c r="F21" s="792"/>
      <c r="G21" s="792"/>
      <c r="H21" s="792"/>
      <c r="I21" s="792"/>
      <c r="J21" s="792"/>
      <c r="K21" s="792"/>
      <c r="L21" s="792"/>
      <c r="M21" s="1053"/>
      <c r="N21" s="1053"/>
      <c r="O21" s="1053"/>
      <c r="P21" s="1063"/>
      <c r="Q21" s="1063"/>
      <c r="R21" s="1063"/>
      <c r="S21" s="1055"/>
      <c r="T21" s="1055"/>
      <c r="U21" s="1055"/>
      <c r="V21" s="1055"/>
      <c r="W21" s="1055"/>
      <c r="X21" s="1055"/>
      <c r="Y21" s="1064"/>
      <c r="Z21" s="1064"/>
      <c r="AA21" s="1064"/>
      <c r="AB21" s="1064"/>
      <c r="AC21" s="1064"/>
      <c r="AD21" s="1065"/>
    </row>
    <row r="22" spans="2:30" s="31" customFormat="1" ht="15" customHeight="1" x14ac:dyDescent="0.25">
      <c r="B22" s="1058" t="s">
        <v>93</v>
      </c>
      <c r="C22" s="1059"/>
      <c r="D22" s="1052" t="s">
        <v>872</v>
      </c>
      <c r="E22" s="932"/>
      <c r="F22" s="932"/>
      <c r="G22" s="932"/>
      <c r="H22" s="932"/>
      <c r="I22" s="932"/>
      <c r="J22" s="932"/>
      <c r="K22" s="932"/>
      <c r="L22" s="932"/>
      <c r="M22" s="1053" t="str">
        <f>IF('T1-Application Cover Page'!AB62="YES",IF('T8-Application Summary'!AB23="YES","YES","NO"),"N/A")</f>
        <v>N/A</v>
      </c>
      <c r="N22" s="1053"/>
      <c r="O22" s="1053"/>
      <c r="P22" s="1054"/>
      <c r="Q22" s="1054"/>
      <c r="R22" s="1054"/>
      <c r="S22" s="1055"/>
      <c r="T22" s="1055"/>
      <c r="U22" s="1055"/>
      <c r="V22" s="1055"/>
      <c r="W22" s="1055"/>
      <c r="X22" s="1055"/>
      <c r="Y22" s="1056"/>
      <c r="Z22" s="1056"/>
      <c r="AA22" s="1056"/>
      <c r="AB22" s="1056"/>
      <c r="AC22" s="1056"/>
      <c r="AD22" s="1057"/>
    </row>
    <row r="23" spans="2:30" s="31" customFormat="1" ht="15" customHeight="1" x14ac:dyDescent="0.25">
      <c r="B23" s="1058"/>
      <c r="C23" s="1059"/>
      <c r="D23" s="1052"/>
      <c r="E23" s="932"/>
      <c r="F23" s="932"/>
      <c r="G23" s="932"/>
      <c r="H23" s="932"/>
      <c r="I23" s="932"/>
      <c r="J23" s="932"/>
      <c r="K23" s="932"/>
      <c r="L23" s="932"/>
      <c r="M23" s="1053"/>
      <c r="N23" s="1053"/>
      <c r="O23" s="1053"/>
      <c r="P23" s="1054"/>
      <c r="Q23" s="1054"/>
      <c r="R23" s="1054"/>
      <c r="S23" s="1055"/>
      <c r="T23" s="1055"/>
      <c r="U23" s="1055"/>
      <c r="V23" s="1055"/>
      <c r="W23" s="1055"/>
      <c r="X23" s="1055"/>
      <c r="Y23" s="1056"/>
      <c r="Z23" s="1056"/>
      <c r="AA23" s="1056"/>
      <c r="AB23" s="1056"/>
      <c r="AC23" s="1056"/>
      <c r="AD23" s="1057"/>
    </row>
    <row r="24" spans="2:30" s="31" customFormat="1" ht="15" customHeight="1" x14ac:dyDescent="0.25">
      <c r="B24" s="1060" t="s">
        <v>93</v>
      </c>
      <c r="C24" s="1061"/>
      <c r="D24" s="1062" t="s">
        <v>874</v>
      </c>
      <c r="E24" s="792"/>
      <c r="F24" s="792"/>
      <c r="G24" s="792"/>
      <c r="H24" s="792"/>
      <c r="I24" s="792"/>
      <c r="J24" s="792"/>
      <c r="K24" s="792"/>
      <c r="L24" s="792"/>
      <c r="M24" s="1053" t="str">
        <f>IF('T8-Application Summary'!AB51="YES",IF('T8-Application Summary'!AB54="YES","YES"),"N/A")</f>
        <v>N/A</v>
      </c>
      <c r="N24" s="1053"/>
      <c r="O24" s="1053"/>
      <c r="P24" s="1063"/>
      <c r="Q24" s="1063"/>
      <c r="R24" s="1063"/>
      <c r="S24" s="1055"/>
      <c r="T24" s="1055"/>
      <c r="U24" s="1055"/>
      <c r="V24" s="1055"/>
      <c r="W24" s="1055"/>
      <c r="X24" s="1055"/>
      <c r="Y24" s="1064"/>
      <c r="Z24" s="1064"/>
      <c r="AA24" s="1064"/>
      <c r="AB24" s="1064"/>
      <c r="AC24" s="1064"/>
      <c r="AD24" s="1065"/>
    </row>
    <row r="25" spans="2:30" s="31" customFormat="1" ht="15" customHeight="1" x14ac:dyDescent="0.25">
      <c r="B25" s="1060"/>
      <c r="C25" s="1061"/>
      <c r="D25" s="1062"/>
      <c r="E25" s="792"/>
      <c r="F25" s="792"/>
      <c r="G25" s="792"/>
      <c r="H25" s="792"/>
      <c r="I25" s="792"/>
      <c r="J25" s="792"/>
      <c r="K25" s="792"/>
      <c r="L25" s="792"/>
      <c r="M25" s="1053"/>
      <c r="N25" s="1053"/>
      <c r="O25" s="1053"/>
      <c r="P25" s="1063"/>
      <c r="Q25" s="1063"/>
      <c r="R25" s="1063"/>
      <c r="S25" s="1055"/>
      <c r="T25" s="1055"/>
      <c r="U25" s="1055"/>
      <c r="V25" s="1055"/>
      <c r="W25" s="1055"/>
      <c r="X25" s="1055"/>
      <c r="Y25" s="1064"/>
      <c r="Z25" s="1064"/>
      <c r="AA25" s="1064"/>
      <c r="AB25" s="1064"/>
      <c r="AC25" s="1064"/>
      <c r="AD25" s="1065"/>
    </row>
    <row r="26" spans="2:30" s="31" customFormat="1" ht="15" customHeight="1" x14ac:dyDescent="0.25">
      <c r="B26" s="1096" t="s">
        <v>93</v>
      </c>
      <c r="C26" s="1097"/>
      <c r="D26" s="1100" t="s">
        <v>1424</v>
      </c>
      <c r="E26" s="875"/>
      <c r="F26" s="875"/>
      <c r="G26" s="875"/>
      <c r="H26" s="875"/>
      <c r="I26" s="875"/>
      <c r="J26" s="875"/>
      <c r="K26" s="875"/>
      <c r="L26" s="876"/>
      <c r="M26" s="1072" t="str">
        <f>IF('T8-Application Summary'!AB152="YES","YES","NO")</f>
        <v>NO</v>
      </c>
      <c r="N26" s="1073"/>
      <c r="O26" s="1074"/>
      <c r="P26" s="1102"/>
      <c r="Q26" s="1103"/>
      <c r="R26" s="1104"/>
      <c r="S26" s="1084"/>
      <c r="T26" s="1085"/>
      <c r="U26" s="1085"/>
      <c r="V26" s="1085"/>
      <c r="W26" s="1085"/>
      <c r="X26" s="1086"/>
      <c r="Y26" s="1108"/>
      <c r="Z26" s="1109"/>
      <c r="AA26" s="1109"/>
      <c r="AB26" s="1109"/>
      <c r="AC26" s="1109"/>
      <c r="AD26" s="1110"/>
    </row>
    <row r="27" spans="2:30" s="31" customFormat="1" ht="15" customHeight="1" x14ac:dyDescent="0.25">
      <c r="B27" s="1098"/>
      <c r="C27" s="1099"/>
      <c r="D27" s="1101"/>
      <c r="E27" s="881"/>
      <c r="F27" s="881"/>
      <c r="G27" s="881"/>
      <c r="H27" s="881"/>
      <c r="I27" s="881"/>
      <c r="J27" s="881"/>
      <c r="K27" s="881"/>
      <c r="L27" s="882"/>
      <c r="M27" s="1075"/>
      <c r="N27" s="1076"/>
      <c r="O27" s="1077"/>
      <c r="P27" s="1105"/>
      <c r="Q27" s="1106"/>
      <c r="R27" s="1107"/>
      <c r="S27" s="1087"/>
      <c r="T27" s="1088"/>
      <c r="U27" s="1088"/>
      <c r="V27" s="1088"/>
      <c r="W27" s="1088"/>
      <c r="X27" s="1089"/>
      <c r="Y27" s="1111"/>
      <c r="Z27" s="1112"/>
      <c r="AA27" s="1112"/>
      <c r="AB27" s="1112"/>
      <c r="AC27" s="1112"/>
      <c r="AD27" s="1113"/>
    </row>
    <row r="28" spans="2:30" s="31" customFormat="1" ht="15" customHeight="1" x14ac:dyDescent="0.25">
      <c r="B28" s="1058" t="s">
        <v>94</v>
      </c>
      <c r="C28" s="1059"/>
      <c r="D28" s="1052" t="s">
        <v>873</v>
      </c>
      <c r="E28" s="932"/>
      <c r="F28" s="932"/>
      <c r="G28" s="932"/>
      <c r="H28" s="932"/>
      <c r="I28" s="932"/>
      <c r="J28" s="932"/>
      <c r="K28" s="932"/>
      <c r="L28" s="932"/>
      <c r="M28" s="1053" t="str">
        <f>IF('T8-Application Summary'!AB28="YES","YES","NO")</f>
        <v>NO</v>
      </c>
      <c r="N28" s="1053"/>
      <c r="O28" s="1053"/>
      <c r="P28" s="1054"/>
      <c r="Q28" s="1054"/>
      <c r="R28" s="1054"/>
      <c r="S28" s="1055"/>
      <c r="T28" s="1055"/>
      <c r="U28" s="1055"/>
      <c r="V28" s="1055"/>
      <c r="W28" s="1055"/>
      <c r="X28" s="1055"/>
      <c r="Y28" s="1056"/>
      <c r="Z28" s="1056"/>
      <c r="AA28" s="1056"/>
      <c r="AB28" s="1056"/>
      <c r="AC28" s="1056"/>
      <c r="AD28" s="1057"/>
    </row>
    <row r="29" spans="2:30" s="31" customFormat="1" ht="15" customHeight="1" x14ac:dyDescent="0.25">
      <c r="B29" s="1058"/>
      <c r="C29" s="1059"/>
      <c r="D29" s="1052"/>
      <c r="E29" s="932"/>
      <c r="F29" s="932"/>
      <c r="G29" s="932"/>
      <c r="H29" s="932"/>
      <c r="I29" s="932"/>
      <c r="J29" s="932"/>
      <c r="K29" s="932"/>
      <c r="L29" s="932"/>
      <c r="M29" s="1053"/>
      <c r="N29" s="1053"/>
      <c r="O29" s="1053"/>
      <c r="P29" s="1054"/>
      <c r="Q29" s="1054"/>
      <c r="R29" s="1054"/>
      <c r="S29" s="1055"/>
      <c r="T29" s="1055"/>
      <c r="U29" s="1055"/>
      <c r="V29" s="1055"/>
      <c r="W29" s="1055"/>
      <c r="X29" s="1055"/>
      <c r="Y29" s="1056"/>
      <c r="Z29" s="1056"/>
      <c r="AA29" s="1056"/>
      <c r="AB29" s="1056"/>
      <c r="AC29" s="1056"/>
      <c r="AD29" s="1057"/>
    </row>
    <row r="30" spans="2:30" s="31" customFormat="1" ht="15" customHeight="1" x14ac:dyDescent="0.25">
      <c r="B30" s="1060" t="s">
        <v>95</v>
      </c>
      <c r="C30" s="1061"/>
      <c r="D30" s="1062" t="s">
        <v>876</v>
      </c>
      <c r="E30" s="792"/>
      <c r="F30" s="792"/>
      <c r="G30" s="792"/>
      <c r="H30" s="792"/>
      <c r="I30" s="792"/>
      <c r="J30" s="792"/>
      <c r="K30" s="792"/>
      <c r="L30" s="792"/>
      <c r="M30" s="1053" t="str">
        <f>IF('T8-Application Summary'!AB67="YES","YES","NO")</f>
        <v>NO</v>
      </c>
      <c r="N30" s="1053"/>
      <c r="O30" s="1053"/>
      <c r="P30" s="1063"/>
      <c r="Q30" s="1063"/>
      <c r="R30" s="1063"/>
      <c r="S30" s="1055"/>
      <c r="T30" s="1055"/>
      <c r="U30" s="1055"/>
      <c r="V30" s="1055"/>
      <c r="W30" s="1055"/>
      <c r="X30" s="1055"/>
      <c r="Y30" s="1064"/>
      <c r="Z30" s="1064"/>
      <c r="AA30" s="1064"/>
      <c r="AB30" s="1064"/>
      <c r="AC30" s="1064"/>
      <c r="AD30" s="1065"/>
    </row>
    <row r="31" spans="2:30" s="31" customFormat="1" ht="15" customHeight="1" x14ac:dyDescent="0.25">
      <c r="B31" s="1060"/>
      <c r="C31" s="1061"/>
      <c r="D31" s="1062"/>
      <c r="E31" s="792"/>
      <c r="F31" s="792"/>
      <c r="G31" s="792"/>
      <c r="H31" s="792"/>
      <c r="I31" s="792"/>
      <c r="J31" s="792"/>
      <c r="K31" s="792"/>
      <c r="L31" s="792"/>
      <c r="M31" s="1053"/>
      <c r="N31" s="1053"/>
      <c r="O31" s="1053"/>
      <c r="P31" s="1063"/>
      <c r="Q31" s="1063"/>
      <c r="R31" s="1063"/>
      <c r="S31" s="1055"/>
      <c r="T31" s="1055"/>
      <c r="U31" s="1055"/>
      <c r="V31" s="1055"/>
      <c r="W31" s="1055"/>
      <c r="X31" s="1055"/>
      <c r="Y31" s="1064"/>
      <c r="Z31" s="1064"/>
      <c r="AA31" s="1064"/>
      <c r="AB31" s="1064"/>
      <c r="AC31" s="1064"/>
      <c r="AD31" s="1065"/>
    </row>
    <row r="32" spans="2:30" s="31" customFormat="1" ht="15" customHeight="1" x14ac:dyDescent="0.25">
      <c r="B32" s="1096" t="s">
        <v>96</v>
      </c>
      <c r="C32" s="1097"/>
      <c r="D32" s="1127" t="s">
        <v>1258</v>
      </c>
      <c r="E32" s="1128"/>
      <c r="F32" s="1128"/>
      <c r="G32" s="1128"/>
      <c r="H32" s="1128"/>
      <c r="I32" s="1128"/>
      <c r="J32" s="1128"/>
      <c r="K32" s="1128"/>
      <c r="L32" s="1129"/>
      <c r="M32" s="1072" t="str">
        <f>IF('T8-Application Summary'!AB69="YES","YES","NO")</f>
        <v>NO</v>
      </c>
      <c r="N32" s="1073"/>
      <c r="O32" s="1074"/>
      <c r="P32" s="1133"/>
      <c r="Q32" s="1134"/>
      <c r="R32" s="1135"/>
      <c r="S32" s="1084"/>
      <c r="T32" s="1085"/>
      <c r="U32" s="1085"/>
      <c r="V32" s="1085"/>
      <c r="W32" s="1085"/>
      <c r="X32" s="1086"/>
      <c r="Y32" s="1139"/>
      <c r="Z32" s="1140"/>
      <c r="AA32" s="1140"/>
      <c r="AB32" s="1140"/>
      <c r="AC32" s="1140"/>
      <c r="AD32" s="1141"/>
    </row>
    <row r="33" spans="2:30" s="31" customFormat="1" ht="15" customHeight="1" x14ac:dyDescent="0.25">
      <c r="B33" s="1098"/>
      <c r="C33" s="1099"/>
      <c r="D33" s="1130"/>
      <c r="E33" s="1131"/>
      <c r="F33" s="1131"/>
      <c r="G33" s="1131"/>
      <c r="H33" s="1131"/>
      <c r="I33" s="1131"/>
      <c r="J33" s="1131"/>
      <c r="K33" s="1131"/>
      <c r="L33" s="1132"/>
      <c r="M33" s="1075"/>
      <c r="N33" s="1076"/>
      <c r="O33" s="1077"/>
      <c r="P33" s="1136"/>
      <c r="Q33" s="1137"/>
      <c r="R33" s="1138"/>
      <c r="S33" s="1087"/>
      <c r="T33" s="1088"/>
      <c r="U33" s="1088"/>
      <c r="V33" s="1088"/>
      <c r="W33" s="1088"/>
      <c r="X33" s="1089"/>
      <c r="Y33" s="1142"/>
      <c r="Z33" s="1143"/>
      <c r="AA33" s="1143"/>
      <c r="AB33" s="1143"/>
      <c r="AC33" s="1143"/>
      <c r="AD33" s="1144"/>
    </row>
    <row r="34" spans="2:30" s="31" customFormat="1" ht="15" customHeight="1" x14ac:dyDescent="0.25">
      <c r="B34" s="1096" t="s">
        <v>96</v>
      </c>
      <c r="C34" s="1097"/>
      <c r="D34" s="1100" t="s">
        <v>1259</v>
      </c>
      <c r="E34" s="875"/>
      <c r="F34" s="875"/>
      <c r="G34" s="875"/>
      <c r="H34" s="875"/>
      <c r="I34" s="875"/>
      <c r="J34" s="875"/>
      <c r="K34" s="875"/>
      <c r="L34" s="876"/>
      <c r="M34" s="1072" t="str">
        <f>IF('T8-Application Summary'!AB71="YES","YES","NO")</f>
        <v>NO</v>
      </c>
      <c r="N34" s="1073"/>
      <c r="O34" s="1074"/>
      <c r="P34" s="1063"/>
      <c r="Q34" s="1063"/>
      <c r="R34" s="1063"/>
      <c r="S34" s="1084"/>
      <c r="T34" s="1085"/>
      <c r="U34" s="1085"/>
      <c r="V34" s="1085"/>
      <c r="W34" s="1085"/>
      <c r="X34" s="1086"/>
      <c r="Y34" s="1108"/>
      <c r="Z34" s="1109"/>
      <c r="AA34" s="1109"/>
      <c r="AB34" s="1109"/>
      <c r="AC34" s="1109"/>
      <c r="AD34" s="1110"/>
    </row>
    <row r="35" spans="2:30" s="31" customFormat="1" ht="15" customHeight="1" x14ac:dyDescent="0.25">
      <c r="B35" s="1098"/>
      <c r="C35" s="1099"/>
      <c r="D35" s="1101"/>
      <c r="E35" s="881"/>
      <c r="F35" s="881"/>
      <c r="G35" s="881"/>
      <c r="H35" s="881"/>
      <c r="I35" s="881"/>
      <c r="J35" s="881"/>
      <c r="K35" s="881"/>
      <c r="L35" s="882"/>
      <c r="M35" s="1075"/>
      <c r="N35" s="1076"/>
      <c r="O35" s="1077"/>
      <c r="P35" s="1063"/>
      <c r="Q35" s="1063"/>
      <c r="R35" s="1063"/>
      <c r="S35" s="1087"/>
      <c r="T35" s="1088"/>
      <c r="U35" s="1088"/>
      <c r="V35" s="1088"/>
      <c r="W35" s="1088"/>
      <c r="X35" s="1089"/>
      <c r="Y35" s="1111"/>
      <c r="Z35" s="1112"/>
      <c r="AA35" s="1112"/>
      <c r="AB35" s="1112"/>
      <c r="AC35" s="1112"/>
      <c r="AD35" s="1113"/>
    </row>
    <row r="36" spans="2:30" s="31" customFormat="1" ht="15" customHeight="1" x14ac:dyDescent="0.25">
      <c r="B36" s="1058" t="s">
        <v>96</v>
      </c>
      <c r="C36" s="1059"/>
      <c r="D36" s="1052" t="s">
        <v>878</v>
      </c>
      <c r="E36" s="932"/>
      <c r="F36" s="932"/>
      <c r="G36" s="932"/>
      <c r="H36" s="932"/>
      <c r="I36" s="932"/>
      <c r="J36" s="932"/>
      <c r="K36" s="932"/>
      <c r="L36" s="932"/>
      <c r="M36" s="1053" t="str">
        <f>IF('T8-Application Summary'!AB73="YES","YES","NO")</f>
        <v>NO</v>
      </c>
      <c r="N36" s="1053"/>
      <c r="O36" s="1053"/>
      <c r="P36" s="1054"/>
      <c r="Q36" s="1054"/>
      <c r="R36" s="1054"/>
      <c r="S36" s="1055"/>
      <c r="T36" s="1055"/>
      <c r="U36" s="1055"/>
      <c r="V36" s="1055"/>
      <c r="W36" s="1055"/>
      <c r="X36" s="1055"/>
      <c r="Y36" s="1056"/>
      <c r="Z36" s="1056"/>
      <c r="AA36" s="1056"/>
      <c r="AB36" s="1056"/>
      <c r="AC36" s="1056"/>
      <c r="AD36" s="1057"/>
    </row>
    <row r="37" spans="2:30" s="31" customFormat="1" ht="15" customHeight="1" x14ac:dyDescent="0.25">
      <c r="B37" s="1058"/>
      <c r="C37" s="1059"/>
      <c r="D37" s="1052"/>
      <c r="E37" s="932"/>
      <c r="F37" s="932"/>
      <c r="G37" s="932"/>
      <c r="H37" s="932"/>
      <c r="I37" s="932"/>
      <c r="J37" s="932"/>
      <c r="K37" s="932"/>
      <c r="L37" s="932"/>
      <c r="M37" s="1053"/>
      <c r="N37" s="1053"/>
      <c r="O37" s="1053"/>
      <c r="P37" s="1054"/>
      <c r="Q37" s="1054"/>
      <c r="R37" s="1054"/>
      <c r="S37" s="1055"/>
      <c r="T37" s="1055"/>
      <c r="U37" s="1055"/>
      <c r="V37" s="1055"/>
      <c r="W37" s="1055"/>
      <c r="X37" s="1055"/>
      <c r="Y37" s="1056"/>
      <c r="Z37" s="1056"/>
      <c r="AA37" s="1056"/>
      <c r="AB37" s="1056"/>
      <c r="AC37" s="1056"/>
      <c r="AD37" s="1057"/>
    </row>
    <row r="38" spans="2:30" s="31" customFormat="1" ht="15" customHeight="1" x14ac:dyDescent="0.25">
      <c r="B38" s="1066" t="s">
        <v>96</v>
      </c>
      <c r="C38" s="1067"/>
      <c r="D38" s="1070" t="s">
        <v>1338</v>
      </c>
      <c r="E38" s="858"/>
      <c r="F38" s="858"/>
      <c r="G38" s="858"/>
      <c r="H38" s="858"/>
      <c r="I38" s="858"/>
      <c r="J38" s="858"/>
      <c r="K38" s="858"/>
      <c r="L38" s="859"/>
      <c r="M38" s="1072" t="str">
        <f>IF('T8-Application Summary'!AB80="","N/A",IF('T8-Application Summary'!AB80="N/A","N/A",IF('T8-Application Summary'!AB80="Yes","Yes","No")))</f>
        <v>N/A</v>
      </c>
      <c r="N38" s="1073"/>
      <c r="O38" s="1074"/>
      <c r="P38" s="1078"/>
      <c r="Q38" s="1079"/>
      <c r="R38" s="1080"/>
      <c r="S38" s="1084"/>
      <c r="T38" s="1085"/>
      <c r="U38" s="1085"/>
      <c r="V38" s="1085"/>
      <c r="W38" s="1085"/>
      <c r="X38" s="1086"/>
      <c r="Y38" s="1090"/>
      <c r="Z38" s="1091"/>
      <c r="AA38" s="1091"/>
      <c r="AB38" s="1091"/>
      <c r="AC38" s="1091"/>
      <c r="AD38" s="1092"/>
    </row>
    <row r="39" spans="2:30" s="31" customFormat="1" ht="15" customHeight="1" x14ac:dyDescent="0.25">
      <c r="B39" s="1068"/>
      <c r="C39" s="1069"/>
      <c r="D39" s="1071"/>
      <c r="E39" s="861"/>
      <c r="F39" s="861"/>
      <c r="G39" s="861"/>
      <c r="H39" s="861"/>
      <c r="I39" s="861"/>
      <c r="J39" s="861"/>
      <c r="K39" s="861"/>
      <c r="L39" s="862"/>
      <c r="M39" s="1075"/>
      <c r="N39" s="1076"/>
      <c r="O39" s="1077"/>
      <c r="P39" s="1081"/>
      <c r="Q39" s="1082"/>
      <c r="R39" s="1083"/>
      <c r="S39" s="1087"/>
      <c r="T39" s="1088"/>
      <c r="U39" s="1088"/>
      <c r="V39" s="1088"/>
      <c r="W39" s="1088"/>
      <c r="X39" s="1089"/>
      <c r="Y39" s="1093"/>
      <c r="Z39" s="1094"/>
      <c r="AA39" s="1094"/>
      <c r="AB39" s="1094"/>
      <c r="AC39" s="1094"/>
      <c r="AD39" s="1095"/>
    </row>
    <row r="40" spans="2:30" s="31" customFormat="1" ht="15" customHeight="1" x14ac:dyDescent="0.25">
      <c r="B40" s="1060" t="s">
        <v>96</v>
      </c>
      <c r="C40" s="1061"/>
      <c r="D40" s="1062" t="s">
        <v>879</v>
      </c>
      <c r="E40" s="792"/>
      <c r="F40" s="792"/>
      <c r="G40" s="792"/>
      <c r="H40" s="792"/>
      <c r="I40" s="792"/>
      <c r="J40" s="792"/>
      <c r="K40" s="792"/>
      <c r="L40" s="792"/>
      <c r="M40" s="1053" t="str">
        <f>IF('T8-Application Summary'!AB94="YES","YES","NO")</f>
        <v>NO</v>
      </c>
      <c r="N40" s="1053"/>
      <c r="O40" s="1053"/>
      <c r="P40" s="1063"/>
      <c r="Q40" s="1063"/>
      <c r="R40" s="1063"/>
      <c r="S40" s="1055"/>
      <c r="T40" s="1055"/>
      <c r="U40" s="1055"/>
      <c r="V40" s="1055"/>
      <c r="W40" s="1055"/>
      <c r="X40" s="1055"/>
      <c r="Y40" s="1064"/>
      <c r="Z40" s="1064"/>
      <c r="AA40" s="1064"/>
      <c r="AB40" s="1064"/>
      <c r="AC40" s="1064"/>
      <c r="AD40" s="1065"/>
    </row>
    <row r="41" spans="2:30" s="31" customFormat="1" ht="15" customHeight="1" x14ac:dyDescent="0.25">
      <c r="B41" s="1060"/>
      <c r="C41" s="1061"/>
      <c r="D41" s="1062"/>
      <c r="E41" s="792"/>
      <c r="F41" s="792"/>
      <c r="G41" s="792"/>
      <c r="H41" s="792"/>
      <c r="I41" s="792"/>
      <c r="J41" s="792"/>
      <c r="K41" s="792"/>
      <c r="L41" s="792"/>
      <c r="M41" s="1053"/>
      <c r="N41" s="1053"/>
      <c r="O41" s="1053"/>
      <c r="P41" s="1063"/>
      <c r="Q41" s="1063"/>
      <c r="R41" s="1063"/>
      <c r="S41" s="1055"/>
      <c r="T41" s="1055"/>
      <c r="U41" s="1055"/>
      <c r="V41" s="1055"/>
      <c r="W41" s="1055"/>
      <c r="X41" s="1055"/>
      <c r="Y41" s="1064"/>
      <c r="Z41" s="1064"/>
      <c r="AA41" s="1064"/>
      <c r="AB41" s="1064"/>
      <c r="AC41" s="1064"/>
      <c r="AD41" s="1065"/>
    </row>
    <row r="42" spans="2:30" s="31" customFormat="1" ht="15" customHeight="1" x14ac:dyDescent="0.25">
      <c r="B42" s="1058" t="s">
        <v>96</v>
      </c>
      <c r="C42" s="1059"/>
      <c r="D42" s="1052" t="s">
        <v>880</v>
      </c>
      <c r="E42" s="932"/>
      <c r="F42" s="932"/>
      <c r="G42" s="932"/>
      <c r="H42" s="932"/>
      <c r="I42" s="932"/>
      <c r="J42" s="932"/>
      <c r="K42" s="932"/>
      <c r="L42" s="932"/>
      <c r="M42" s="1053" t="str">
        <f>IF('T8-Application Summary'!AB98="YES","YES","NO")</f>
        <v>NO</v>
      </c>
      <c r="N42" s="1053"/>
      <c r="O42" s="1053"/>
      <c r="P42" s="1054"/>
      <c r="Q42" s="1054"/>
      <c r="R42" s="1054"/>
      <c r="S42" s="1055"/>
      <c r="T42" s="1055"/>
      <c r="U42" s="1055"/>
      <c r="V42" s="1055"/>
      <c r="W42" s="1055"/>
      <c r="X42" s="1055"/>
      <c r="Y42" s="1056"/>
      <c r="Z42" s="1056"/>
      <c r="AA42" s="1056"/>
      <c r="AB42" s="1056"/>
      <c r="AC42" s="1056"/>
      <c r="AD42" s="1057"/>
    </row>
    <row r="43" spans="2:30" s="31" customFormat="1" ht="15" customHeight="1" x14ac:dyDescent="0.25">
      <c r="B43" s="1058"/>
      <c r="C43" s="1059"/>
      <c r="D43" s="1052"/>
      <c r="E43" s="932"/>
      <c r="F43" s="932"/>
      <c r="G43" s="932"/>
      <c r="H43" s="932"/>
      <c r="I43" s="932"/>
      <c r="J43" s="932"/>
      <c r="K43" s="932"/>
      <c r="L43" s="932"/>
      <c r="M43" s="1053"/>
      <c r="N43" s="1053"/>
      <c r="O43" s="1053"/>
      <c r="P43" s="1054"/>
      <c r="Q43" s="1054"/>
      <c r="R43" s="1054"/>
      <c r="S43" s="1055"/>
      <c r="T43" s="1055"/>
      <c r="U43" s="1055"/>
      <c r="V43" s="1055"/>
      <c r="W43" s="1055"/>
      <c r="X43" s="1055"/>
      <c r="Y43" s="1056"/>
      <c r="Z43" s="1056"/>
      <c r="AA43" s="1056"/>
      <c r="AB43" s="1056"/>
      <c r="AC43" s="1056"/>
      <c r="AD43" s="1057"/>
    </row>
    <row r="44" spans="2:30" s="31" customFormat="1" ht="15" customHeight="1" x14ac:dyDescent="0.25">
      <c r="B44" s="1060" t="s">
        <v>96</v>
      </c>
      <c r="C44" s="1061"/>
      <c r="D44" s="1062" t="s">
        <v>881</v>
      </c>
      <c r="E44" s="792"/>
      <c r="F44" s="792"/>
      <c r="G44" s="792"/>
      <c r="H44" s="792"/>
      <c r="I44" s="792"/>
      <c r="J44" s="792"/>
      <c r="K44" s="792"/>
      <c r="L44" s="792"/>
      <c r="M44" s="1053" t="str">
        <f>IF('T8-Application Summary'!AB103="YES","YES","NO")</f>
        <v>NO</v>
      </c>
      <c r="N44" s="1053"/>
      <c r="O44" s="1053"/>
      <c r="P44" s="1063"/>
      <c r="Q44" s="1063"/>
      <c r="R44" s="1063"/>
      <c r="S44" s="1055"/>
      <c r="T44" s="1055"/>
      <c r="U44" s="1055"/>
      <c r="V44" s="1055"/>
      <c r="W44" s="1055"/>
      <c r="X44" s="1055"/>
      <c r="Y44" s="1064"/>
      <c r="Z44" s="1064"/>
      <c r="AA44" s="1064"/>
      <c r="AB44" s="1064"/>
      <c r="AC44" s="1064"/>
      <c r="AD44" s="1065"/>
    </row>
    <row r="45" spans="2:30" s="31" customFormat="1" ht="15" customHeight="1" x14ac:dyDescent="0.25">
      <c r="B45" s="1060"/>
      <c r="C45" s="1061"/>
      <c r="D45" s="1062"/>
      <c r="E45" s="792"/>
      <c r="F45" s="792"/>
      <c r="G45" s="792"/>
      <c r="H45" s="792"/>
      <c r="I45" s="792"/>
      <c r="J45" s="792"/>
      <c r="K45" s="792"/>
      <c r="L45" s="792"/>
      <c r="M45" s="1053"/>
      <c r="N45" s="1053"/>
      <c r="O45" s="1053"/>
      <c r="P45" s="1063"/>
      <c r="Q45" s="1063"/>
      <c r="R45" s="1063"/>
      <c r="S45" s="1055"/>
      <c r="T45" s="1055"/>
      <c r="U45" s="1055"/>
      <c r="V45" s="1055"/>
      <c r="W45" s="1055"/>
      <c r="X45" s="1055"/>
      <c r="Y45" s="1064"/>
      <c r="Z45" s="1064"/>
      <c r="AA45" s="1064"/>
      <c r="AB45" s="1064"/>
      <c r="AC45" s="1064"/>
      <c r="AD45" s="1065"/>
    </row>
    <row r="46" spans="2:30" s="31" customFormat="1" ht="15" customHeight="1" x14ac:dyDescent="0.25">
      <c r="B46" s="1058" t="s">
        <v>96</v>
      </c>
      <c r="C46" s="1059"/>
      <c r="D46" s="1052" t="s">
        <v>691</v>
      </c>
      <c r="E46" s="932"/>
      <c r="F46" s="932"/>
      <c r="G46" s="932"/>
      <c r="H46" s="932"/>
      <c r="I46" s="932"/>
      <c r="J46" s="932"/>
      <c r="K46" s="932"/>
      <c r="L46" s="932"/>
      <c r="M46" s="1053" t="str">
        <f>IF('T4-Units'!R59&lt;26,"N/A",IF('T8-Application Summary'!AB106="YES","YES","NO"))</f>
        <v>N/A</v>
      </c>
      <c r="N46" s="1053"/>
      <c r="O46" s="1053"/>
      <c r="P46" s="1054"/>
      <c r="Q46" s="1054"/>
      <c r="R46" s="1054"/>
      <c r="S46" s="1055"/>
      <c r="T46" s="1055"/>
      <c r="U46" s="1055"/>
      <c r="V46" s="1055"/>
      <c r="W46" s="1055"/>
      <c r="X46" s="1055"/>
      <c r="Y46" s="1056"/>
      <c r="Z46" s="1056"/>
      <c r="AA46" s="1056"/>
      <c r="AB46" s="1056"/>
      <c r="AC46" s="1056"/>
      <c r="AD46" s="1057"/>
    </row>
    <row r="47" spans="2:30" s="31" customFormat="1" ht="15" customHeight="1" x14ac:dyDescent="0.25">
      <c r="B47" s="1058"/>
      <c r="C47" s="1059"/>
      <c r="D47" s="1052"/>
      <c r="E47" s="932"/>
      <c r="F47" s="932"/>
      <c r="G47" s="932"/>
      <c r="H47" s="932"/>
      <c r="I47" s="932"/>
      <c r="J47" s="932"/>
      <c r="K47" s="932"/>
      <c r="L47" s="932"/>
      <c r="M47" s="1053"/>
      <c r="N47" s="1053"/>
      <c r="O47" s="1053"/>
      <c r="P47" s="1054"/>
      <c r="Q47" s="1054"/>
      <c r="R47" s="1054"/>
      <c r="S47" s="1055"/>
      <c r="T47" s="1055"/>
      <c r="U47" s="1055"/>
      <c r="V47" s="1055"/>
      <c r="W47" s="1055"/>
      <c r="X47" s="1055"/>
      <c r="Y47" s="1056"/>
      <c r="Z47" s="1056"/>
      <c r="AA47" s="1056"/>
      <c r="AB47" s="1056"/>
      <c r="AC47" s="1056"/>
      <c r="AD47" s="1057"/>
    </row>
    <row r="48" spans="2:30" s="31" customFormat="1" ht="15" customHeight="1" x14ac:dyDescent="0.25">
      <c r="B48" s="1060" t="s">
        <v>1316</v>
      </c>
      <c r="C48" s="1061"/>
      <c r="D48" s="1062" t="s">
        <v>921</v>
      </c>
      <c r="E48" s="792"/>
      <c r="F48" s="792"/>
      <c r="G48" s="792"/>
      <c r="H48" s="792"/>
      <c r="I48" s="792"/>
      <c r="J48" s="792"/>
      <c r="K48" s="792"/>
      <c r="L48" s="792"/>
      <c r="M48" s="1053" t="str">
        <f>IF('T8-Application Summary'!AB110="YES","YES","NO")</f>
        <v>NO</v>
      </c>
      <c r="N48" s="1053"/>
      <c r="O48" s="1053"/>
      <c r="P48" s="1063"/>
      <c r="Q48" s="1063"/>
      <c r="R48" s="1063"/>
      <c r="S48" s="1055"/>
      <c r="T48" s="1055"/>
      <c r="U48" s="1055"/>
      <c r="V48" s="1055"/>
      <c r="W48" s="1055"/>
      <c r="X48" s="1055"/>
      <c r="Y48" s="1064"/>
      <c r="Z48" s="1064"/>
      <c r="AA48" s="1064"/>
      <c r="AB48" s="1064"/>
      <c r="AC48" s="1064"/>
      <c r="AD48" s="1065"/>
    </row>
    <row r="49" spans="2:30" s="31" customFormat="1" ht="15" customHeight="1" x14ac:dyDescent="0.25">
      <c r="B49" s="1060"/>
      <c r="C49" s="1061"/>
      <c r="D49" s="1062"/>
      <c r="E49" s="792"/>
      <c r="F49" s="792"/>
      <c r="G49" s="792"/>
      <c r="H49" s="792"/>
      <c r="I49" s="792"/>
      <c r="J49" s="792"/>
      <c r="K49" s="792"/>
      <c r="L49" s="792"/>
      <c r="M49" s="1053"/>
      <c r="N49" s="1053"/>
      <c r="O49" s="1053"/>
      <c r="P49" s="1063"/>
      <c r="Q49" s="1063"/>
      <c r="R49" s="1063"/>
      <c r="S49" s="1055"/>
      <c r="T49" s="1055"/>
      <c r="U49" s="1055"/>
      <c r="V49" s="1055"/>
      <c r="W49" s="1055"/>
      <c r="X49" s="1055"/>
      <c r="Y49" s="1064"/>
      <c r="Z49" s="1064"/>
      <c r="AA49" s="1064"/>
      <c r="AB49" s="1064"/>
      <c r="AC49" s="1064"/>
      <c r="AD49" s="1065"/>
    </row>
    <row r="50" spans="2:30" s="31" customFormat="1" ht="15" customHeight="1" x14ac:dyDescent="0.25">
      <c r="B50" s="1058" t="s">
        <v>1316</v>
      </c>
      <c r="C50" s="1059"/>
      <c r="D50" s="1052" t="s">
        <v>922</v>
      </c>
      <c r="E50" s="932"/>
      <c r="F50" s="932"/>
      <c r="G50" s="932"/>
      <c r="H50" s="932"/>
      <c r="I50" s="932"/>
      <c r="J50" s="932"/>
      <c r="K50" s="932"/>
      <c r="L50" s="932"/>
      <c r="M50" s="1053" t="str">
        <f>IF('T8-Application Summary'!AB113="YES","YES","NO")</f>
        <v>NO</v>
      </c>
      <c r="N50" s="1053"/>
      <c r="O50" s="1053"/>
      <c r="P50" s="1054"/>
      <c r="Q50" s="1054"/>
      <c r="R50" s="1054"/>
      <c r="S50" s="1055"/>
      <c r="T50" s="1055"/>
      <c r="U50" s="1055"/>
      <c r="V50" s="1055"/>
      <c r="W50" s="1055"/>
      <c r="X50" s="1055"/>
      <c r="Y50" s="1056"/>
      <c r="Z50" s="1056"/>
      <c r="AA50" s="1056"/>
      <c r="AB50" s="1056"/>
      <c r="AC50" s="1056"/>
      <c r="AD50" s="1057"/>
    </row>
    <row r="51" spans="2:30" s="31" customFormat="1" ht="15" customHeight="1" x14ac:dyDescent="0.25">
      <c r="B51" s="1058"/>
      <c r="C51" s="1059"/>
      <c r="D51" s="1052"/>
      <c r="E51" s="932"/>
      <c r="F51" s="932"/>
      <c r="G51" s="932"/>
      <c r="H51" s="932"/>
      <c r="I51" s="932"/>
      <c r="J51" s="932"/>
      <c r="K51" s="932"/>
      <c r="L51" s="932"/>
      <c r="M51" s="1053"/>
      <c r="N51" s="1053"/>
      <c r="O51" s="1053"/>
      <c r="P51" s="1054"/>
      <c r="Q51" s="1054"/>
      <c r="R51" s="1054"/>
      <c r="S51" s="1055"/>
      <c r="T51" s="1055"/>
      <c r="U51" s="1055"/>
      <c r="V51" s="1055"/>
      <c r="W51" s="1055"/>
      <c r="X51" s="1055"/>
      <c r="Y51" s="1056"/>
      <c r="Z51" s="1056"/>
      <c r="AA51" s="1056"/>
      <c r="AB51" s="1056"/>
      <c r="AC51" s="1056"/>
      <c r="AD51" s="1057"/>
    </row>
    <row r="52" spans="2:30" s="31" customFormat="1" ht="15" customHeight="1" x14ac:dyDescent="0.25">
      <c r="B52" s="1060" t="s">
        <v>875</v>
      </c>
      <c r="C52" s="1061"/>
      <c r="D52" s="1062" t="s">
        <v>883</v>
      </c>
      <c r="E52" s="792"/>
      <c r="F52" s="792"/>
      <c r="G52" s="792"/>
      <c r="H52" s="792"/>
      <c r="I52" s="792"/>
      <c r="J52" s="792"/>
      <c r="K52" s="792"/>
      <c r="L52" s="792"/>
      <c r="M52" s="1053" t="str">
        <f>IF('T8-Application Summary'!AB145="YES",IF('T8-Application Summary'!AB147="YES","YES","NO"),"N/A")</f>
        <v>N/A</v>
      </c>
      <c r="N52" s="1053"/>
      <c r="O52" s="1053"/>
      <c r="P52" s="1063"/>
      <c r="Q52" s="1063"/>
      <c r="R52" s="1063"/>
      <c r="S52" s="1055"/>
      <c r="T52" s="1055"/>
      <c r="U52" s="1055"/>
      <c r="V52" s="1055"/>
      <c r="W52" s="1055"/>
      <c r="X52" s="1055"/>
      <c r="Y52" s="1064"/>
      <c r="Z52" s="1064"/>
      <c r="AA52" s="1064"/>
      <c r="AB52" s="1064"/>
      <c r="AC52" s="1064"/>
      <c r="AD52" s="1065"/>
    </row>
    <row r="53" spans="2:30" s="31" customFormat="1" ht="15" customHeight="1" x14ac:dyDescent="0.25">
      <c r="B53" s="1060"/>
      <c r="C53" s="1061"/>
      <c r="D53" s="1062"/>
      <c r="E53" s="792"/>
      <c r="F53" s="792"/>
      <c r="G53" s="792"/>
      <c r="H53" s="792"/>
      <c r="I53" s="792"/>
      <c r="J53" s="792"/>
      <c r="K53" s="792"/>
      <c r="L53" s="792"/>
      <c r="M53" s="1053"/>
      <c r="N53" s="1053"/>
      <c r="O53" s="1053"/>
      <c r="P53" s="1063"/>
      <c r="Q53" s="1063"/>
      <c r="R53" s="1063"/>
      <c r="S53" s="1055"/>
      <c r="T53" s="1055"/>
      <c r="U53" s="1055"/>
      <c r="V53" s="1055"/>
      <c r="W53" s="1055"/>
      <c r="X53" s="1055"/>
      <c r="Y53" s="1064"/>
      <c r="Z53" s="1064"/>
      <c r="AA53" s="1064"/>
      <c r="AB53" s="1064"/>
      <c r="AC53" s="1064"/>
      <c r="AD53" s="1065"/>
    </row>
    <row r="54" spans="2:30" s="31" customFormat="1" ht="15" customHeight="1" x14ac:dyDescent="0.25">
      <c r="B54" s="1116"/>
      <c r="C54" s="1117"/>
      <c r="D54" s="1052" t="s">
        <v>884</v>
      </c>
      <c r="E54" s="932"/>
      <c r="F54" s="932"/>
      <c r="G54" s="932"/>
      <c r="H54" s="932"/>
      <c r="I54" s="932"/>
      <c r="J54" s="932"/>
      <c r="K54" s="932"/>
      <c r="L54" s="932"/>
      <c r="M54" s="1053" t="str">
        <f>'T4-Units'!AB69</f>
        <v>N/A</v>
      </c>
      <c r="N54" s="1053"/>
      <c r="O54" s="1053"/>
      <c r="P54" s="1054"/>
      <c r="Q54" s="1054"/>
      <c r="R54" s="1054"/>
      <c r="S54" s="1055"/>
      <c r="T54" s="1055"/>
      <c r="U54" s="1055"/>
      <c r="V54" s="1055"/>
      <c r="W54" s="1055"/>
      <c r="X54" s="1055"/>
      <c r="Y54" s="1056"/>
      <c r="Z54" s="1056"/>
      <c r="AA54" s="1056"/>
      <c r="AB54" s="1056"/>
      <c r="AC54" s="1056"/>
      <c r="AD54" s="1057"/>
    </row>
    <row r="55" spans="2:30" s="31" customFormat="1" ht="15" customHeight="1" x14ac:dyDescent="0.25">
      <c r="B55" s="1116"/>
      <c r="C55" s="1117"/>
      <c r="D55" s="1052"/>
      <c r="E55" s="932"/>
      <c r="F55" s="932"/>
      <c r="G55" s="932"/>
      <c r="H55" s="932"/>
      <c r="I55" s="932"/>
      <c r="J55" s="932"/>
      <c r="K55" s="932"/>
      <c r="L55" s="932"/>
      <c r="M55" s="1053"/>
      <c r="N55" s="1053"/>
      <c r="O55" s="1053"/>
      <c r="P55" s="1054"/>
      <c r="Q55" s="1054"/>
      <c r="R55" s="1054"/>
      <c r="S55" s="1055"/>
      <c r="T55" s="1055"/>
      <c r="U55" s="1055"/>
      <c r="V55" s="1055"/>
      <c r="W55" s="1055"/>
      <c r="X55" s="1055"/>
      <c r="Y55" s="1056"/>
      <c r="Z55" s="1056"/>
      <c r="AA55" s="1056"/>
      <c r="AB55" s="1056"/>
      <c r="AC55" s="1056"/>
      <c r="AD55" s="1057"/>
    </row>
    <row r="56" spans="2:30" s="31" customFormat="1" ht="15" customHeight="1" x14ac:dyDescent="0.25">
      <c r="B56" s="1060" t="s">
        <v>877</v>
      </c>
      <c r="C56" s="1061"/>
      <c r="D56" s="1062" t="s">
        <v>923</v>
      </c>
      <c r="E56" s="792"/>
      <c r="F56" s="792"/>
      <c r="G56" s="792"/>
      <c r="H56" s="792"/>
      <c r="I56" s="792"/>
      <c r="J56" s="792"/>
      <c r="K56" s="792"/>
      <c r="L56" s="792"/>
      <c r="M56" s="1053" t="str">
        <f>'T5-Sources'!AG52</f>
        <v>N/A</v>
      </c>
      <c r="N56" s="1053"/>
      <c r="O56" s="1053"/>
      <c r="P56" s="1063"/>
      <c r="Q56" s="1063"/>
      <c r="R56" s="1063"/>
      <c r="S56" s="1055"/>
      <c r="T56" s="1055"/>
      <c r="U56" s="1055"/>
      <c r="V56" s="1055"/>
      <c r="W56" s="1055"/>
      <c r="X56" s="1055"/>
      <c r="Y56" s="1064"/>
      <c r="Z56" s="1064"/>
      <c r="AA56" s="1064"/>
      <c r="AB56" s="1064"/>
      <c r="AC56" s="1064"/>
      <c r="AD56" s="1065"/>
    </row>
    <row r="57" spans="2:30" s="31" customFormat="1" ht="15" customHeight="1" x14ac:dyDescent="0.25">
      <c r="B57" s="1060"/>
      <c r="C57" s="1061"/>
      <c r="D57" s="1062"/>
      <c r="E57" s="792"/>
      <c r="F57" s="792"/>
      <c r="G57" s="792"/>
      <c r="H57" s="792"/>
      <c r="I57" s="792"/>
      <c r="J57" s="792"/>
      <c r="K57" s="792"/>
      <c r="L57" s="792"/>
      <c r="M57" s="1053"/>
      <c r="N57" s="1053"/>
      <c r="O57" s="1053"/>
      <c r="P57" s="1063"/>
      <c r="Q57" s="1063"/>
      <c r="R57" s="1063"/>
      <c r="S57" s="1055"/>
      <c r="T57" s="1055"/>
      <c r="U57" s="1055"/>
      <c r="V57" s="1055"/>
      <c r="W57" s="1055"/>
      <c r="X57" s="1055"/>
      <c r="Y57" s="1064"/>
      <c r="Z57" s="1064"/>
      <c r="AA57" s="1064"/>
      <c r="AB57" s="1064"/>
      <c r="AC57" s="1064"/>
      <c r="AD57" s="1065"/>
    </row>
    <row r="58" spans="2:30" s="31" customFormat="1" ht="15" customHeight="1" x14ac:dyDescent="0.25">
      <c r="B58" s="1058" t="s">
        <v>877</v>
      </c>
      <c r="C58" s="1059"/>
      <c r="D58" s="1052" t="s">
        <v>924</v>
      </c>
      <c r="E58" s="932"/>
      <c r="F58" s="932"/>
      <c r="G58" s="932"/>
      <c r="H58" s="932"/>
      <c r="I58" s="932"/>
      <c r="J58" s="932"/>
      <c r="K58" s="932"/>
      <c r="L58" s="932"/>
      <c r="M58" s="1053" t="str">
        <f>'T5-Sources'!AG69</f>
        <v>N/A</v>
      </c>
      <c r="N58" s="1053"/>
      <c r="O58" s="1053"/>
      <c r="P58" s="1054"/>
      <c r="Q58" s="1054"/>
      <c r="R58" s="1054"/>
      <c r="S58" s="1055"/>
      <c r="T58" s="1055"/>
      <c r="U58" s="1055"/>
      <c r="V58" s="1055"/>
      <c r="W58" s="1055"/>
      <c r="X58" s="1055"/>
      <c r="Y58" s="1056"/>
      <c r="Z58" s="1056"/>
      <c r="AA58" s="1056"/>
      <c r="AB58" s="1056"/>
      <c r="AC58" s="1056"/>
      <c r="AD58" s="1057"/>
    </row>
    <row r="59" spans="2:30" s="31" customFormat="1" ht="15" customHeight="1" x14ac:dyDescent="0.25">
      <c r="B59" s="1058"/>
      <c r="C59" s="1059"/>
      <c r="D59" s="1052"/>
      <c r="E59" s="932"/>
      <c r="F59" s="932"/>
      <c r="G59" s="932"/>
      <c r="H59" s="932"/>
      <c r="I59" s="932"/>
      <c r="J59" s="932"/>
      <c r="K59" s="932"/>
      <c r="L59" s="932"/>
      <c r="M59" s="1053"/>
      <c r="N59" s="1053"/>
      <c r="O59" s="1053"/>
      <c r="P59" s="1054"/>
      <c r="Q59" s="1054"/>
      <c r="R59" s="1054"/>
      <c r="S59" s="1055"/>
      <c r="T59" s="1055"/>
      <c r="U59" s="1055"/>
      <c r="V59" s="1055"/>
      <c r="W59" s="1055"/>
      <c r="X59" s="1055"/>
      <c r="Y59" s="1056"/>
      <c r="Z59" s="1056"/>
      <c r="AA59" s="1056"/>
      <c r="AB59" s="1056"/>
      <c r="AC59" s="1056"/>
      <c r="AD59" s="1057"/>
    </row>
    <row r="60" spans="2:30" s="31" customFormat="1" ht="15" customHeight="1" x14ac:dyDescent="0.25">
      <c r="B60" s="1060" t="s">
        <v>877</v>
      </c>
      <c r="C60" s="1061"/>
      <c r="D60" s="1062" t="s">
        <v>925</v>
      </c>
      <c r="E60" s="792"/>
      <c r="F60" s="792"/>
      <c r="G60" s="792"/>
      <c r="H60" s="792"/>
      <c r="I60" s="792"/>
      <c r="J60" s="792"/>
      <c r="K60" s="792"/>
      <c r="L60" s="792"/>
      <c r="M60" s="1053" t="str">
        <f>'T5-Sources'!AG87</f>
        <v>N/A</v>
      </c>
      <c r="N60" s="1053"/>
      <c r="O60" s="1053"/>
      <c r="P60" s="1063"/>
      <c r="Q60" s="1063"/>
      <c r="R60" s="1063"/>
      <c r="S60" s="1055"/>
      <c r="T60" s="1055"/>
      <c r="U60" s="1055"/>
      <c r="V60" s="1055"/>
      <c r="W60" s="1055"/>
      <c r="X60" s="1055"/>
      <c r="Y60" s="1064"/>
      <c r="Z60" s="1064"/>
      <c r="AA60" s="1064"/>
      <c r="AB60" s="1064"/>
      <c r="AC60" s="1064"/>
      <c r="AD60" s="1065"/>
    </row>
    <row r="61" spans="2:30" s="31" customFormat="1" ht="15" customHeight="1" x14ac:dyDescent="0.25">
      <c r="B61" s="1060"/>
      <c r="C61" s="1061"/>
      <c r="D61" s="1062"/>
      <c r="E61" s="792"/>
      <c r="F61" s="792"/>
      <c r="G61" s="792"/>
      <c r="H61" s="792"/>
      <c r="I61" s="792"/>
      <c r="J61" s="792"/>
      <c r="K61" s="792"/>
      <c r="L61" s="792"/>
      <c r="M61" s="1053"/>
      <c r="N61" s="1053"/>
      <c r="O61" s="1053"/>
      <c r="P61" s="1063"/>
      <c r="Q61" s="1063"/>
      <c r="R61" s="1063"/>
      <c r="S61" s="1055"/>
      <c r="T61" s="1055"/>
      <c r="U61" s="1055"/>
      <c r="V61" s="1055"/>
      <c r="W61" s="1055"/>
      <c r="X61" s="1055"/>
      <c r="Y61" s="1064"/>
      <c r="Z61" s="1064"/>
      <c r="AA61" s="1064"/>
      <c r="AB61" s="1064"/>
      <c r="AC61" s="1064"/>
      <c r="AD61" s="1065"/>
    </row>
    <row r="62" spans="2:30" s="31" customFormat="1" ht="15" customHeight="1" x14ac:dyDescent="0.25">
      <c r="B62" s="1058" t="s">
        <v>877</v>
      </c>
      <c r="C62" s="1059"/>
      <c r="D62" s="1052" t="s">
        <v>926</v>
      </c>
      <c r="E62" s="932"/>
      <c r="F62" s="932"/>
      <c r="G62" s="932"/>
      <c r="H62" s="932"/>
      <c r="I62" s="932"/>
      <c r="J62" s="932"/>
      <c r="K62" s="932"/>
      <c r="L62" s="932"/>
      <c r="M62" s="1053" t="str">
        <f>'T5-Sources'!AG102</f>
        <v>N/A</v>
      </c>
      <c r="N62" s="1053"/>
      <c r="O62" s="1053"/>
      <c r="P62" s="1054"/>
      <c r="Q62" s="1054"/>
      <c r="R62" s="1054"/>
      <c r="S62" s="1055"/>
      <c r="T62" s="1055"/>
      <c r="U62" s="1055"/>
      <c r="V62" s="1055"/>
      <c r="W62" s="1055"/>
      <c r="X62" s="1055"/>
      <c r="Y62" s="1056"/>
      <c r="Z62" s="1056"/>
      <c r="AA62" s="1056"/>
      <c r="AB62" s="1056"/>
      <c r="AC62" s="1056"/>
      <c r="AD62" s="1057"/>
    </row>
    <row r="63" spans="2:30" s="31" customFormat="1" ht="15" customHeight="1" x14ac:dyDescent="0.25">
      <c r="B63" s="1058"/>
      <c r="C63" s="1059"/>
      <c r="D63" s="1052"/>
      <c r="E63" s="932"/>
      <c r="F63" s="932"/>
      <c r="G63" s="932"/>
      <c r="H63" s="932"/>
      <c r="I63" s="932"/>
      <c r="J63" s="932"/>
      <c r="K63" s="932"/>
      <c r="L63" s="932"/>
      <c r="M63" s="1053"/>
      <c r="N63" s="1053"/>
      <c r="O63" s="1053"/>
      <c r="P63" s="1054"/>
      <c r="Q63" s="1054"/>
      <c r="R63" s="1054"/>
      <c r="S63" s="1055"/>
      <c r="T63" s="1055"/>
      <c r="U63" s="1055"/>
      <c r="V63" s="1055"/>
      <c r="W63" s="1055"/>
      <c r="X63" s="1055"/>
      <c r="Y63" s="1056"/>
      <c r="Z63" s="1056"/>
      <c r="AA63" s="1056"/>
      <c r="AB63" s="1056"/>
      <c r="AC63" s="1056"/>
      <c r="AD63" s="1057"/>
    </row>
    <row r="64" spans="2:30" s="31" customFormat="1" ht="15" customHeight="1" x14ac:dyDescent="0.25">
      <c r="B64" s="1114"/>
      <c r="C64" s="1115"/>
      <c r="D64" s="1062" t="s">
        <v>927</v>
      </c>
      <c r="E64" s="792"/>
      <c r="F64" s="792"/>
      <c r="G64" s="792"/>
      <c r="H64" s="792"/>
      <c r="I64" s="792"/>
      <c r="J64" s="792"/>
      <c r="K64" s="792"/>
      <c r="L64" s="792"/>
      <c r="M64" s="1053" t="str">
        <f>IF('D2-CHDO Operating Supplement'!Y42&gt;0,"YES","N/A")</f>
        <v>N/A</v>
      </c>
      <c r="N64" s="1053"/>
      <c r="O64" s="1053"/>
      <c r="P64" s="1063"/>
      <c r="Q64" s="1063"/>
      <c r="R64" s="1063"/>
      <c r="S64" s="1055"/>
      <c r="T64" s="1055"/>
      <c r="U64" s="1055"/>
      <c r="V64" s="1055"/>
      <c r="W64" s="1055"/>
      <c r="X64" s="1055"/>
      <c r="Y64" s="1064"/>
      <c r="Z64" s="1064"/>
      <c r="AA64" s="1064"/>
      <c r="AB64" s="1064"/>
      <c r="AC64" s="1064"/>
      <c r="AD64" s="1065"/>
    </row>
    <row r="65" spans="2:30" s="31" customFormat="1" ht="15" customHeight="1" x14ac:dyDescent="0.25">
      <c r="B65" s="1114"/>
      <c r="C65" s="1115"/>
      <c r="D65" s="1062"/>
      <c r="E65" s="792"/>
      <c r="F65" s="792"/>
      <c r="G65" s="792"/>
      <c r="H65" s="792"/>
      <c r="I65" s="792"/>
      <c r="J65" s="792"/>
      <c r="K65" s="792"/>
      <c r="L65" s="792"/>
      <c r="M65" s="1053"/>
      <c r="N65" s="1053"/>
      <c r="O65" s="1053"/>
      <c r="P65" s="1063"/>
      <c r="Q65" s="1063"/>
      <c r="R65" s="1063"/>
      <c r="S65" s="1055"/>
      <c r="T65" s="1055"/>
      <c r="U65" s="1055"/>
      <c r="V65" s="1055"/>
      <c r="W65" s="1055"/>
      <c r="X65" s="1055"/>
      <c r="Y65" s="1064"/>
      <c r="Z65" s="1064"/>
      <c r="AA65" s="1064"/>
      <c r="AB65" s="1064"/>
      <c r="AC65" s="1064"/>
      <c r="AD65" s="1065"/>
    </row>
    <row r="66" spans="2:30" s="31" customFormat="1" ht="15" customHeight="1" x14ac:dyDescent="0.25">
      <c r="B66" s="1058" t="s">
        <v>877</v>
      </c>
      <c r="C66" s="1059"/>
      <c r="D66" s="1052" t="s">
        <v>928</v>
      </c>
      <c r="E66" s="932"/>
      <c r="F66" s="932"/>
      <c r="G66" s="932"/>
      <c r="H66" s="932"/>
      <c r="I66" s="932"/>
      <c r="J66" s="932"/>
      <c r="K66" s="932"/>
      <c r="L66" s="932"/>
      <c r="M66" s="1053" t="str">
        <f>IF('T7-Match'!AB53="YES","YES","NO")</f>
        <v>NO</v>
      </c>
      <c r="N66" s="1053"/>
      <c r="O66" s="1053"/>
      <c r="P66" s="1054"/>
      <c r="Q66" s="1054"/>
      <c r="R66" s="1054"/>
      <c r="S66" s="1055"/>
      <c r="T66" s="1055"/>
      <c r="U66" s="1055"/>
      <c r="V66" s="1055"/>
      <c r="W66" s="1055"/>
      <c r="X66" s="1055"/>
      <c r="Y66" s="1056"/>
      <c r="Z66" s="1056"/>
      <c r="AA66" s="1056"/>
      <c r="AB66" s="1056"/>
      <c r="AC66" s="1056"/>
      <c r="AD66" s="1057"/>
    </row>
    <row r="67" spans="2:30" s="31" customFormat="1" ht="15" customHeight="1" x14ac:dyDescent="0.25">
      <c r="B67" s="1058"/>
      <c r="C67" s="1059"/>
      <c r="D67" s="1052"/>
      <c r="E67" s="932"/>
      <c r="F67" s="932"/>
      <c r="G67" s="932"/>
      <c r="H67" s="932"/>
      <c r="I67" s="932"/>
      <c r="J67" s="932"/>
      <c r="K67" s="932"/>
      <c r="L67" s="932"/>
      <c r="M67" s="1053"/>
      <c r="N67" s="1053"/>
      <c r="O67" s="1053"/>
      <c r="P67" s="1054"/>
      <c r="Q67" s="1054"/>
      <c r="R67" s="1054"/>
      <c r="S67" s="1055"/>
      <c r="T67" s="1055"/>
      <c r="U67" s="1055"/>
      <c r="V67" s="1055"/>
      <c r="W67" s="1055"/>
      <c r="X67" s="1055"/>
      <c r="Y67" s="1056"/>
      <c r="Z67" s="1056"/>
      <c r="AA67" s="1056"/>
      <c r="AB67" s="1056"/>
      <c r="AC67" s="1056"/>
      <c r="AD67" s="1057"/>
    </row>
    <row r="68" spans="2:30" s="31" customFormat="1" ht="15" customHeight="1" x14ac:dyDescent="0.25">
      <c r="B68" s="1060" t="s">
        <v>877</v>
      </c>
      <c r="C68" s="1061"/>
      <c r="D68" s="1062" t="s">
        <v>929</v>
      </c>
      <c r="E68" s="792"/>
      <c r="F68" s="792"/>
      <c r="G68" s="792"/>
      <c r="H68" s="792"/>
      <c r="I68" s="792"/>
      <c r="J68" s="792"/>
      <c r="K68" s="792"/>
      <c r="L68" s="792"/>
      <c r="M68" s="1053" t="str">
        <f>'T7-Match'!AB50</f>
        <v>N/A</v>
      </c>
      <c r="N68" s="1053"/>
      <c r="O68" s="1053"/>
      <c r="P68" s="1063"/>
      <c r="Q68" s="1063"/>
      <c r="R68" s="1063"/>
      <c r="S68" s="1055"/>
      <c r="T68" s="1055"/>
      <c r="U68" s="1055"/>
      <c r="V68" s="1055"/>
      <c r="W68" s="1055"/>
      <c r="X68" s="1055"/>
      <c r="Y68" s="1064"/>
      <c r="Z68" s="1064"/>
      <c r="AA68" s="1064"/>
      <c r="AB68" s="1064"/>
      <c r="AC68" s="1064"/>
      <c r="AD68" s="1065"/>
    </row>
    <row r="69" spans="2:30" s="31" customFormat="1" ht="15" customHeight="1" x14ac:dyDescent="0.25">
      <c r="B69" s="1060"/>
      <c r="C69" s="1061"/>
      <c r="D69" s="1062"/>
      <c r="E69" s="792"/>
      <c r="F69" s="792"/>
      <c r="G69" s="792"/>
      <c r="H69" s="792"/>
      <c r="I69" s="792"/>
      <c r="J69" s="792"/>
      <c r="K69" s="792"/>
      <c r="L69" s="792"/>
      <c r="M69" s="1053"/>
      <c r="N69" s="1053"/>
      <c r="O69" s="1053"/>
      <c r="P69" s="1063"/>
      <c r="Q69" s="1063"/>
      <c r="R69" s="1063"/>
      <c r="S69" s="1055"/>
      <c r="T69" s="1055"/>
      <c r="U69" s="1055"/>
      <c r="V69" s="1055"/>
      <c r="W69" s="1055"/>
      <c r="X69" s="1055"/>
      <c r="Y69" s="1064"/>
      <c r="Z69" s="1064"/>
      <c r="AA69" s="1064"/>
      <c r="AB69" s="1064"/>
      <c r="AC69" s="1064"/>
      <c r="AD69" s="1065"/>
    </row>
    <row r="70" spans="2:30" s="31" customFormat="1" ht="15" customHeight="1" x14ac:dyDescent="0.25">
      <c r="B70" s="1058" t="s">
        <v>882</v>
      </c>
      <c r="C70" s="1059"/>
      <c r="D70" s="1052" t="s">
        <v>1206</v>
      </c>
      <c r="E70" s="932"/>
      <c r="F70" s="932"/>
      <c r="G70" s="932"/>
      <c r="H70" s="932"/>
      <c r="I70" s="932"/>
      <c r="J70" s="932"/>
      <c r="K70" s="932"/>
      <c r="L70" s="932"/>
      <c r="M70" s="1053" t="str">
        <f>IF(AND('T2-Development Information'!AB34="YES",'T2-Development Information'!AB37="YES",'T2-Development Information'!AB40="YES"),"YES","NO")</f>
        <v>NO</v>
      </c>
      <c r="N70" s="1053"/>
      <c r="O70" s="1053"/>
      <c r="P70" s="1054"/>
      <c r="Q70" s="1054"/>
      <c r="R70" s="1054"/>
      <c r="S70" s="1055"/>
      <c r="T70" s="1055"/>
      <c r="U70" s="1055"/>
      <c r="V70" s="1055"/>
      <c r="W70" s="1055"/>
      <c r="X70" s="1055"/>
      <c r="Y70" s="1056"/>
      <c r="Z70" s="1056"/>
      <c r="AA70" s="1056"/>
      <c r="AB70" s="1056"/>
      <c r="AC70" s="1056"/>
      <c r="AD70" s="1057"/>
    </row>
    <row r="71" spans="2:30" s="31" customFormat="1" ht="15" customHeight="1" x14ac:dyDescent="0.25">
      <c r="B71" s="1058"/>
      <c r="C71" s="1059"/>
      <c r="D71" s="1052"/>
      <c r="E71" s="932"/>
      <c r="F71" s="932"/>
      <c r="G71" s="932"/>
      <c r="H71" s="932"/>
      <c r="I71" s="932"/>
      <c r="J71" s="932"/>
      <c r="K71" s="932"/>
      <c r="L71" s="932"/>
      <c r="M71" s="1053"/>
      <c r="N71" s="1053"/>
      <c r="O71" s="1053"/>
      <c r="P71" s="1054"/>
      <c r="Q71" s="1054"/>
      <c r="R71" s="1054"/>
      <c r="S71" s="1055"/>
      <c r="T71" s="1055"/>
      <c r="U71" s="1055"/>
      <c r="V71" s="1055"/>
      <c r="W71" s="1055"/>
      <c r="X71" s="1055"/>
      <c r="Y71" s="1056"/>
      <c r="Z71" s="1056"/>
      <c r="AA71" s="1056"/>
      <c r="AB71" s="1056"/>
      <c r="AC71" s="1056"/>
      <c r="AD71" s="1057"/>
    </row>
    <row r="72" spans="2:30" s="31" customFormat="1" ht="15" customHeight="1" x14ac:dyDescent="0.25">
      <c r="B72" s="1066" t="s">
        <v>1427</v>
      </c>
      <c r="C72" s="1067"/>
      <c r="D72" s="1070" t="s">
        <v>1428</v>
      </c>
      <c r="E72" s="858"/>
      <c r="F72" s="858"/>
      <c r="G72" s="858"/>
      <c r="H72" s="858"/>
      <c r="I72" s="858"/>
      <c r="J72" s="858"/>
      <c r="K72" s="858"/>
      <c r="L72" s="859"/>
      <c r="M72" s="1072" t="str">
        <f>IF('T8-Application Summary'!AB157="YES","YES","NO")</f>
        <v>NO</v>
      </c>
      <c r="N72" s="1073"/>
      <c r="O72" s="1074"/>
      <c r="P72" s="1078"/>
      <c r="Q72" s="1079"/>
      <c r="R72" s="1080"/>
      <c r="S72" s="1084"/>
      <c r="T72" s="1085"/>
      <c r="U72" s="1085"/>
      <c r="V72" s="1085"/>
      <c r="W72" s="1085"/>
      <c r="X72" s="1086"/>
      <c r="Y72" s="1090"/>
      <c r="Z72" s="1091"/>
      <c r="AA72" s="1091"/>
      <c r="AB72" s="1091"/>
      <c r="AC72" s="1091"/>
      <c r="AD72" s="1092"/>
    </row>
    <row r="73" spans="2:30" s="31" customFormat="1" ht="15" customHeight="1" x14ac:dyDescent="0.25">
      <c r="B73" s="1068"/>
      <c r="C73" s="1069"/>
      <c r="D73" s="1071"/>
      <c r="E73" s="861"/>
      <c r="F73" s="861"/>
      <c r="G73" s="861"/>
      <c r="H73" s="861"/>
      <c r="I73" s="861"/>
      <c r="J73" s="861"/>
      <c r="K73" s="861"/>
      <c r="L73" s="862"/>
      <c r="M73" s="1075"/>
      <c r="N73" s="1076"/>
      <c r="O73" s="1077"/>
      <c r="P73" s="1081"/>
      <c r="Q73" s="1082"/>
      <c r="R73" s="1083"/>
      <c r="S73" s="1087"/>
      <c r="T73" s="1088"/>
      <c r="U73" s="1088"/>
      <c r="V73" s="1088"/>
      <c r="W73" s="1088"/>
      <c r="X73" s="1089"/>
      <c r="Y73" s="1093"/>
      <c r="Z73" s="1094"/>
      <c r="AA73" s="1094"/>
      <c r="AB73" s="1094"/>
      <c r="AC73" s="1094"/>
      <c r="AD73" s="1095"/>
    </row>
    <row r="74" spans="2:30" s="31" customFormat="1" ht="15" customHeight="1" x14ac:dyDescent="0.25">
      <c r="B74" s="1145" t="s">
        <v>885</v>
      </c>
      <c r="C74" s="1146"/>
      <c r="D74" s="862" t="s">
        <v>1284</v>
      </c>
      <c r="E74" s="1118"/>
      <c r="F74" s="1118"/>
      <c r="G74" s="1118"/>
      <c r="H74" s="1118"/>
      <c r="I74" s="1118"/>
      <c r="J74" s="1118"/>
      <c r="K74" s="1118"/>
      <c r="L74" s="1118"/>
      <c r="M74" s="1122" t="str">
        <f>IF('T8-Application Summary'!AB15="YES","YES","NO")</f>
        <v>NO</v>
      </c>
      <c r="N74" s="1122"/>
      <c r="O74" s="1122"/>
      <c r="P74" s="1147"/>
      <c r="Q74" s="1147"/>
      <c r="R74" s="1147"/>
      <c r="S74" s="1124"/>
      <c r="T74" s="1124"/>
      <c r="U74" s="1124"/>
      <c r="V74" s="1124"/>
      <c r="W74" s="1124"/>
      <c r="X74" s="1124"/>
      <c r="Y74" s="1148"/>
      <c r="Z74" s="1148"/>
      <c r="AA74" s="1148"/>
      <c r="AB74" s="1148"/>
      <c r="AC74" s="1148"/>
      <c r="AD74" s="1149"/>
    </row>
    <row r="75" spans="2:30" s="31" customFormat="1" ht="15" customHeight="1" x14ac:dyDescent="0.25">
      <c r="B75" s="1058"/>
      <c r="C75" s="1059"/>
      <c r="D75" s="1052"/>
      <c r="E75" s="932"/>
      <c r="F75" s="932"/>
      <c r="G75" s="932"/>
      <c r="H75" s="932"/>
      <c r="I75" s="932"/>
      <c r="J75" s="932"/>
      <c r="K75" s="932"/>
      <c r="L75" s="932"/>
      <c r="M75" s="1053"/>
      <c r="N75" s="1053"/>
      <c r="O75" s="1053"/>
      <c r="P75" s="1054"/>
      <c r="Q75" s="1054"/>
      <c r="R75" s="1054"/>
      <c r="S75" s="1055"/>
      <c r="T75" s="1055"/>
      <c r="U75" s="1055"/>
      <c r="V75" s="1055"/>
      <c r="W75" s="1055"/>
      <c r="X75" s="1055"/>
      <c r="Y75" s="1056"/>
      <c r="Z75" s="1056"/>
      <c r="AA75" s="1056"/>
      <c r="AB75" s="1056"/>
      <c r="AC75" s="1056"/>
      <c r="AD75" s="1057"/>
    </row>
    <row r="76" spans="2:30" s="31" customFormat="1" ht="15" customHeight="1" x14ac:dyDescent="0.25">
      <c r="B76" s="1060" t="s">
        <v>885</v>
      </c>
      <c r="C76" s="1061"/>
      <c r="D76" s="1062" t="s">
        <v>871</v>
      </c>
      <c r="E76" s="792"/>
      <c r="F76" s="792"/>
      <c r="G76" s="792"/>
      <c r="H76" s="792"/>
      <c r="I76" s="792"/>
      <c r="J76" s="792"/>
      <c r="K76" s="792"/>
      <c r="L76" s="792"/>
      <c r="M76" s="1053" t="str">
        <f>IF('T8-Application Summary'!AB18="YES","YES","NO")</f>
        <v>NO</v>
      </c>
      <c r="N76" s="1053"/>
      <c r="O76" s="1053"/>
      <c r="P76" s="1063"/>
      <c r="Q76" s="1063"/>
      <c r="R76" s="1063"/>
      <c r="S76" s="1055"/>
      <c r="T76" s="1055"/>
      <c r="U76" s="1055"/>
      <c r="V76" s="1055"/>
      <c r="W76" s="1055"/>
      <c r="X76" s="1055"/>
      <c r="Y76" s="1064"/>
      <c r="Z76" s="1064"/>
      <c r="AA76" s="1064"/>
      <c r="AB76" s="1064"/>
      <c r="AC76" s="1064"/>
      <c r="AD76" s="1065"/>
    </row>
    <row r="77" spans="2:30" s="31" customFormat="1" ht="15" customHeight="1" x14ac:dyDescent="0.25">
      <c r="B77" s="1060"/>
      <c r="C77" s="1061"/>
      <c r="D77" s="1062"/>
      <c r="E77" s="792"/>
      <c r="F77" s="792"/>
      <c r="G77" s="792"/>
      <c r="H77" s="792"/>
      <c r="I77" s="792"/>
      <c r="J77" s="792"/>
      <c r="K77" s="792"/>
      <c r="L77" s="792"/>
      <c r="M77" s="1053"/>
      <c r="N77" s="1053"/>
      <c r="O77" s="1053"/>
      <c r="P77" s="1063"/>
      <c r="Q77" s="1063"/>
      <c r="R77" s="1063"/>
      <c r="S77" s="1055"/>
      <c r="T77" s="1055"/>
      <c r="U77" s="1055"/>
      <c r="V77" s="1055"/>
      <c r="W77" s="1055"/>
      <c r="X77" s="1055"/>
      <c r="Y77" s="1064"/>
      <c r="Z77" s="1064"/>
      <c r="AA77" s="1064"/>
      <c r="AB77" s="1064"/>
      <c r="AC77" s="1064"/>
      <c r="AD77" s="1065"/>
    </row>
    <row r="78" spans="2:30" s="31" customFormat="1" ht="15" customHeight="1" x14ac:dyDescent="0.25">
      <c r="B78" s="1116"/>
      <c r="C78" s="1117"/>
      <c r="D78" s="1052" t="s">
        <v>1447</v>
      </c>
      <c r="E78" s="932"/>
      <c r="F78" s="932"/>
      <c r="G78" s="932"/>
      <c r="H78" s="932"/>
      <c r="I78" s="932"/>
      <c r="J78" s="932"/>
      <c r="K78" s="932"/>
      <c r="L78" s="932"/>
      <c r="M78" s="1053" t="str">
        <f>IF('T8-Application Summary'!AB163="Yes","Yes","NO")</f>
        <v>NO</v>
      </c>
      <c r="N78" s="1053"/>
      <c r="O78" s="1053"/>
      <c r="P78" s="1054"/>
      <c r="Q78" s="1054"/>
      <c r="R78" s="1054"/>
      <c r="S78" s="1055"/>
      <c r="T78" s="1055"/>
      <c r="U78" s="1055"/>
      <c r="V78" s="1055"/>
      <c r="W78" s="1055"/>
      <c r="X78" s="1055"/>
      <c r="Y78" s="1056"/>
      <c r="Z78" s="1056"/>
      <c r="AA78" s="1056"/>
      <c r="AB78" s="1056"/>
      <c r="AC78" s="1056"/>
      <c r="AD78" s="1057"/>
    </row>
    <row r="79" spans="2:30" s="31" customFormat="1" ht="15" customHeight="1" x14ac:dyDescent="0.25">
      <c r="B79" s="1116"/>
      <c r="C79" s="1117"/>
      <c r="D79" s="1052"/>
      <c r="E79" s="932"/>
      <c r="F79" s="932"/>
      <c r="G79" s="932"/>
      <c r="H79" s="932"/>
      <c r="I79" s="932"/>
      <c r="J79" s="932"/>
      <c r="K79" s="932"/>
      <c r="L79" s="932"/>
      <c r="M79" s="1053"/>
      <c r="N79" s="1053"/>
      <c r="O79" s="1053"/>
      <c r="P79" s="1054"/>
      <c r="Q79" s="1054"/>
      <c r="R79" s="1054"/>
      <c r="S79" s="1055"/>
      <c r="T79" s="1055"/>
      <c r="U79" s="1055"/>
      <c r="V79" s="1055"/>
      <c r="W79" s="1055"/>
      <c r="X79" s="1055"/>
      <c r="Y79" s="1056"/>
      <c r="Z79" s="1056"/>
      <c r="AA79" s="1056"/>
      <c r="AB79" s="1056"/>
      <c r="AC79" s="1056"/>
      <c r="AD79" s="1057"/>
    </row>
    <row r="80" spans="2:30" ht="15" customHeight="1" x14ac:dyDescent="0.25"/>
    <row r="81" spans="2:30" ht="15" x14ac:dyDescent="0.25">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row>
    <row r="82" spans="2:30" ht="15" customHeight="1" x14ac:dyDescent="0.25"/>
    <row r="83" spans="2:30" ht="15" hidden="1" customHeight="1" x14ac:dyDescent="0.25"/>
    <row r="84" spans="2:30" ht="15" hidden="1" customHeight="1" x14ac:dyDescent="0.25"/>
    <row r="85" spans="2:30" ht="15" hidden="1" customHeight="1" x14ac:dyDescent="0.25"/>
    <row r="86" spans="2:30" ht="15" hidden="1" customHeight="1" x14ac:dyDescent="0.25"/>
    <row r="87" spans="2:30" ht="15" hidden="1" customHeight="1" x14ac:dyDescent="0.25"/>
    <row r="88" spans="2:30" ht="15" hidden="1" customHeight="1" x14ac:dyDescent="0.25"/>
    <row r="89" spans="2:30" ht="15" hidden="1" customHeight="1" x14ac:dyDescent="0.25"/>
    <row r="90" spans="2:30" ht="15" hidden="1" customHeight="1" x14ac:dyDescent="0.25"/>
    <row r="91" spans="2:30" ht="15" hidden="1" customHeight="1" x14ac:dyDescent="0.25"/>
    <row r="92" spans="2:30" ht="15" hidden="1" customHeight="1" x14ac:dyDescent="0.25"/>
    <row r="93" spans="2:30" ht="15" hidden="1" customHeight="1" x14ac:dyDescent="0.25"/>
    <row r="94" spans="2:30" ht="15" hidden="1" customHeight="1" x14ac:dyDescent="0.25"/>
    <row r="95" spans="2:30" ht="15" hidden="1" customHeight="1" x14ac:dyDescent="0.25"/>
    <row r="96" spans="2:30" ht="15" hidden="1" customHeight="1" x14ac:dyDescent="0.25"/>
    <row r="97" ht="15" hidden="1" customHeight="1" x14ac:dyDescent="0.25"/>
    <row r="98" ht="15" hidden="1" customHeight="1" x14ac:dyDescent="0.25"/>
    <row r="99" ht="15" hidden="1" customHeight="1" x14ac:dyDescent="0.25"/>
    <row r="100" ht="15" hidden="1" customHeight="1" x14ac:dyDescent="0.25"/>
  </sheetData>
  <sheetProtection algorithmName="SHA-512" hashValue="Hu44Ma37ieIH5JHTSoPLXMfad8WZgXJo4YJoLQFmP28Gte3rau3A8nPLoaRBcPd3n/w3UYSGwbClAkelPBcOvw==" saltValue="Zrn7EzUBhr+tFIlsU/OmOw==" spinCount="100000" sheet="1" selectLockedCells="1"/>
  <mergeCells count="224">
    <mergeCell ref="B78:C79"/>
    <mergeCell ref="D78:L79"/>
    <mergeCell ref="M78:O79"/>
    <mergeCell ref="P78:R79"/>
    <mergeCell ref="S78:X79"/>
    <mergeCell ref="Y78:AD79"/>
    <mergeCell ref="B72:C73"/>
    <mergeCell ref="D72:L73"/>
    <mergeCell ref="M72:O73"/>
    <mergeCell ref="P72:R73"/>
    <mergeCell ref="S72:X73"/>
    <mergeCell ref="Y72:AD73"/>
    <mergeCell ref="B74:C75"/>
    <mergeCell ref="M74:O75"/>
    <mergeCell ref="P74:R75"/>
    <mergeCell ref="S74:X75"/>
    <mergeCell ref="Y74:AD75"/>
    <mergeCell ref="B76:C77"/>
    <mergeCell ref="D76:L77"/>
    <mergeCell ref="M76:O77"/>
    <mergeCell ref="P76:R77"/>
    <mergeCell ref="S76:X77"/>
    <mergeCell ref="Y76:AD77"/>
    <mergeCell ref="B32:C33"/>
    <mergeCell ref="D32:L33"/>
    <mergeCell ref="M32:O33"/>
    <mergeCell ref="P32:R33"/>
    <mergeCell ref="S32:X33"/>
    <mergeCell ref="Y32:AD33"/>
    <mergeCell ref="B34:C35"/>
    <mergeCell ref="D34:L35"/>
    <mergeCell ref="M34:O35"/>
    <mergeCell ref="P34:R35"/>
    <mergeCell ref="S34:X35"/>
    <mergeCell ref="Y34:AD35"/>
    <mergeCell ref="B70:C71"/>
    <mergeCell ref="D70:L71"/>
    <mergeCell ref="M70:O71"/>
    <mergeCell ref="P70:R71"/>
    <mergeCell ref="S70:X71"/>
    <mergeCell ref="Y70:AD71"/>
    <mergeCell ref="B81:AD81"/>
    <mergeCell ref="D74:L75"/>
    <mergeCell ref="B2:AD2"/>
    <mergeCell ref="B4:C5"/>
    <mergeCell ref="D4:L5"/>
    <mergeCell ref="M4:O5"/>
    <mergeCell ref="P4:R5"/>
    <mergeCell ref="S4:X5"/>
    <mergeCell ref="Y4:AD5"/>
    <mergeCell ref="B6:C7"/>
    <mergeCell ref="D6:L7"/>
    <mergeCell ref="M6:O7"/>
    <mergeCell ref="P6:R7"/>
    <mergeCell ref="S6:X7"/>
    <mergeCell ref="Y6:AD7"/>
    <mergeCell ref="B8:C9"/>
    <mergeCell ref="D8:L9"/>
    <mergeCell ref="M8:O9"/>
    <mergeCell ref="P8:R9"/>
    <mergeCell ref="S8:X9"/>
    <mergeCell ref="Y8:AD9"/>
    <mergeCell ref="B14:C15"/>
    <mergeCell ref="D14:L15"/>
    <mergeCell ref="M14:O15"/>
    <mergeCell ref="P14:R15"/>
    <mergeCell ref="S14:X15"/>
    <mergeCell ref="Y14:AD15"/>
    <mergeCell ref="B10:C11"/>
    <mergeCell ref="D10:L11"/>
    <mergeCell ref="M10:O11"/>
    <mergeCell ref="P10:R11"/>
    <mergeCell ref="S10:X11"/>
    <mergeCell ref="Y10:AD11"/>
    <mergeCell ref="B12:C13"/>
    <mergeCell ref="D12:L13"/>
    <mergeCell ref="M12:O13"/>
    <mergeCell ref="P12:R13"/>
    <mergeCell ref="S12:X13"/>
    <mergeCell ref="Y12:AD13"/>
    <mergeCell ref="B16:C18"/>
    <mergeCell ref="D16:L18"/>
    <mergeCell ref="M16:O18"/>
    <mergeCell ref="P16:R18"/>
    <mergeCell ref="S16:X18"/>
    <mergeCell ref="Y16:AD18"/>
    <mergeCell ref="D19:L21"/>
    <mergeCell ref="B19:C21"/>
    <mergeCell ref="M19:O21"/>
    <mergeCell ref="P19:R21"/>
    <mergeCell ref="S19:X21"/>
    <mergeCell ref="Y19:AD21"/>
    <mergeCell ref="B22:C23"/>
    <mergeCell ref="D22:L23"/>
    <mergeCell ref="M22:O23"/>
    <mergeCell ref="P22:R23"/>
    <mergeCell ref="S22:X23"/>
    <mergeCell ref="Y22:AD23"/>
    <mergeCell ref="Y54:AD55"/>
    <mergeCell ref="D44:L45"/>
    <mergeCell ref="B44:C45"/>
    <mergeCell ref="M44:O45"/>
    <mergeCell ref="P44:R45"/>
    <mergeCell ref="S44:X45"/>
    <mergeCell ref="Y44:AD45"/>
    <mergeCell ref="B46:C47"/>
    <mergeCell ref="D46:L47"/>
    <mergeCell ref="M46:O47"/>
    <mergeCell ref="P46:R47"/>
    <mergeCell ref="S46:X47"/>
    <mergeCell ref="Y46:AD47"/>
    <mergeCell ref="B54:C55"/>
    <mergeCell ref="D54:L55"/>
    <mergeCell ref="M54:O55"/>
    <mergeCell ref="P54:R55"/>
    <mergeCell ref="S54:X55"/>
    <mergeCell ref="Y56:AD57"/>
    <mergeCell ref="B68:C69"/>
    <mergeCell ref="D68:L69"/>
    <mergeCell ref="M68:O69"/>
    <mergeCell ref="P68:R69"/>
    <mergeCell ref="S68:X69"/>
    <mergeCell ref="Y68:AD69"/>
    <mergeCell ref="B64:C65"/>
    <mergeCell ref="D64:L65"/>
    <mergeCell ref="M64:O65"/>
    <mergeCell ref="P64:R65"/>
    <mergeCell ref="S64:X65"/>
    <mergeCell ref="Y64:AD65"/>
    <mergeCell ref="B58:C59"/>
    <mergeCell ref="D58:L59"/>
    <mergeCell ref="M58:O59"/>
    <mergeCell ref="P58:R59"/>
    <mergeCell ref="S58:X59"/>
    <mergeCell ref="B56:C57"/>
    <mergeCell ref="D56:L57"/>
    <mergeCell ref="M56:O57"/>
    <mergeCell ref="P56:R57"/>
    <mergeCell ref="S56:X57"/>
    <mergeCell ref="B66:C67"/>
    <mergeCell ref="B24:C25"/>
    <mergeCell ref="D24:L25"/>
    <mergeCell ref="M24:O25"/>
    <mergeCell ref="P24:R25"/>
    <mergeCell ref="S24:X25"/>
    <mergeCell ref="Y24:AD25"/>
    <mergeCell ref="B30:C31"/>
    <mergeCell ref="D30:L31"/>
    <mergeCell ref="M30:O31"/>
    <mergeCell ref="P30:R31"/>
    <mergeCell ref="S30:X31"/>
    <mergeCell ref="Y30:AD31"/>
    <mergeCell ref="B28:C29"/>
    <mergeCell ref="D28:L29"/>
    <mergeCell ref="M28:O29"/>
    <mergeCell ref="P28:R29"/>
    <mergeCell ref="S28:X29"/>
    <mergeCell ref="Y28:AD29"/>
    <mergeCell ref="B26:C27"/>
    <mergeCell ref="D26:L27"/>
    <mergeCell ref="M26:O27"/>
    <mergeCell ref="P26:R27"/>
    <mergeCell ref="S26:X27"/>
    <mergeCell ref="Y26:AD27"/>
    <mergeCell ref="B36:C37"/>
    <mergeCell ref="D36:L37"/>
    <mergeCell ref="M36:O37"/>
    <mergeCell ref="P36:R37"/>
    <mergeCell ref="S36:X37"/>
    <mergeCell ref="Y36:AD37"/>
    <mergeCell ref="B40:C41"/>
    <mergeCell ref="D40:L41"/>
    <mergeCell ref="M40:O41"/>
    <mergeCell ref="P40:R41"/>
    <mergeCell ref="S40:X41"/>
    <mergeCell ref="Y40:AD41"/>
    <mergeCell ref="B38:C39"/>
    <mergeCell ref="D38:L39"/>
    <mergeCell ref="M38:O39"/>
    <mergeCell ref="P38:R39"/>
    <mergeCell ref="S38:X39"/>
    <mergeCell ref="Y38:AD39"/>
    <mergeCell ref="Y42:AD43"/>
    <mergeCell ref="B52:C53"/>
    <mergeCell ref="D52:L53"/>
    <mergeCell ref="M52:O53"/>
    <mergeCell ref="P52:R53"/>
    <mergeCell ref="S52:X53"/>
    <mergeCell ref="Y52:AD53"/>
    <mergeCell ref="B48:C49"/>
    <mergeCell ref="D48:L49"/>
    <mergeCell ref="M48:O49"/>
    <mergeCell ref="P48:R49"/>
    <mergeCell ref="S48:X49"/>
    <mergeCell ref="Y48:AD49"/>
    <mergeCell ref="B50:C51"/>
    <mergeCell ref="D50:L51"/>
    <mergeCell ref="M50:O51"/>
    <mergeCell ref="P50:R51"/>
    <mergeCell ref="S50:X51"/>
    <mergeCell ref="Y50:AD51"/>
    <mergeCell ref="B42:C43"/>
    <mergeCell ref="D42:L43"/>
    <mergeCell ref="M42:O43"/>
    <mergeCell ref="P42:R43"/>
    <mergeCell ref="S42:X43"/>
    <mergeCell ref="D66:L67"/>
    <mergeCell ref="M66:O67"/>
    <mergeCell ref="P66:R67"/>
    <mergeCell ref="S66:X67"/>
    <mergeCell ref="Y66:AD67"/>
    <mergeCell ref="Y58:AD59"/>
    <mergeCell ref="B62:C63"/>
    <mergeCell ref="D62:L63"/>
    <mergeCell ref="M62:O63"/>
    <mergeCell ref="P62:R63"/>
    <mergeCell ref="S62:X63"/>
    <mergeCell ref="Y62:AD63"/>
    <mergeCell ref="B60:C61"/>
    <mergeCell ref="D60:L61"/>
    <mergeCell ref="M60:O61"/>
    <mergeCell ref="P60:R61"/>
    <mergeCell ref="S60:X61"/>
    <mergeCell ref="Y60:AD61"/>
  </mergeCells>
  <conditionalFormatting sqref="M64:O65 M6:O25 M28:O31 M26 M74:O79">
    <cfRule type="containsText" dxfId="82" priority="13" operator="containsText" text="N/A">
      <formula>NOT(ISERROR(SEARCH("N/A",M6)))</formula>
    </cfRule>
    <cfRule type="containsText" dxfId="81" priority="14" operator="containsText" text="NO">
      <formula>NOT(ISERROR(SEARCH("NO",M6)))</formula>
    </cfRule>
    <cfRule type="containsText" dxfId="80" priority="15" operator="containsText" text="YES">
      <formula>NOT(ISERROR(SEARCH("YES",M6)))</formula>
    </cfRule>
  </conditionalFormatting>
  <conditionalFormatting sqref="M62:O63">
    <cfRule type="containsText" dxfId="79" priority="10" operator="containsText" text="N/A">
      <formula>NOT(ISERROR(SEARCH("N/A",M62)))</formula>
    </cfRule>
    <cfRule type="containsText" dxfId="78" priority="11" operator="containsText" text="NO">
      <formula>NOT(ISERROR(SEARCH("NO",M62)))</formula>
    </cfRule>
    <cfRule type="containsText" dxfId="77" priority="12" operator="containsText" text="YES">
      <formula>NOT(ISERROR(SEARCH("YES",M62)))</formula>
    </cfRule>
  </conditionalFormatting>
  <conditionalFormatting sqref="M60:O61">
    <cfRule type="containsText" dxfId="76" priority="7" operator="containsText" text="N/A">
      <formula>NOT(ISERROR(SEARCH("N/A",M60)))</formula>
    </cfRule>
    <cfRule type="containsText" dxfId="75" priority="8" operator="containsText" text="NO">
      <formula>NOT(ISERROR(SEARCH("NO",M60)))</formula>
    </cfRule>
    <cfRule type="containsText" dxfId="74" priority="9" operator="containsText" text="YES">
      <formula>NOT(ISERROR(SEARCH("YES",M60)))</formula>
    </cfRule>
  </conditionalFormatting>
  <conditionalFormatting sqref="M58:O59">
    <cfRule type="containsText" dxfId="73" priority="4" operator="containsText" text="N/A">
      <formula>NOT(ISERROR(SEARCH("N/A",M58)))</formula>
    </cfRule>
    <cfRule type="containsText" dxfId="72" priority="5" operator="containsText" text="NO">
      <formula>NOT(ISERROR(SEARCH("NO",M58)))</formula>
    </cfRule>
    <cfRule type="containsText" dxfId="71" priority="6" operator="containsText" text="YES">
      <formula>NOT(ISERROR(SEARCH("YES",M58)))</formula>
    </cfRule>
  </conditionalFormatting>
  <conditionalFormatting sqref="M66:O71 M36:O37 M32 M34 M40:O57 M38 M72">
    <cfRule type="containsText" dxfId="70" priority="16" operator="containsText" text="N/A">
      <formula>NOT(ISERROR(SEARCH("N/A",M32)))</formula>
    </cfRule>
    <cfRule type="containsText" dxfId="69" priority="17" operator="containsText" text="NO">
      <formula>NOT(ISERROR(SEARCH("NO",M32)))</formula>
    </cfRule>
    <cfRule type="containsText" dxfId="68" priority="18" operator="containsText" text="YES">
      <formula>NOT(ISERROR(SEARCH("YES",M32)))</formula>
    </cfRule>
  </conditionalFormatting>
  <printOptions horizontalCentered="1"/>
  <pageMargins left="0.5" right="0.5" top="0.5" bottom="0.5" header="0.3" footer="0.3"/>
  <pageSetup scale="93" fitToHeight="0" orientation="portrait"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Validation!$E$2:$E$3</xm:f>
          </x14:formula1>
          <xm:sqref>Q28:R31 P6:R21 P28:P32 Q34:R37 P34:P38 Q22:R25 P22:P26 Q40:R71 P40:P72 P74:R79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136FB536534E54291B554C5E5F5174B" ma:contentTypeVersion="2" ma:contentTypeDescription="Create a new document." ma:contentTypeScope="" ma:versionID="d28355db38d3b18497e19328f70d6191">
  <xsd:schema xmlns:xsd="http://www.w3.org/2001/XMLSchema" xmlns:xs="http://www.w3.org/2001/XMLSchema" xmlns:p="http://schemas.microsoft.com/office/2006/metadata/properties" xmlns:ns2="fe476269-ca55-4557-acfe-941692da3e00" targetNamespace="http://schemas.microsoft.com/office/2006/metadata/properties" ma:root="true" ma:fieldsID="bbf345b9e4b0ecaa7058a29686f9e5b7" ns2:_="">
    <xsd:import namespace="fe476269-ca55-4557-acfe-941692da3e0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476269-ca55-4557-acfe-941692da3e0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8D527D-A9C4-4AB6-889D-29A5101E1DBF}">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fe476269-ca55-4557-acfe-941692da3e00"/>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C2C65FF5-FEE1-4F2C-87F9-49C5744784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476269-ca55-4557-acfe-941692da3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415CD5-81F8-4FB0-8087-B93030A448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18</vt:i4>
      </vt:variant>
    </vt:vector>
  </HeadingPairs>
  <TitlesOfParts>
    <vt:vector size="45" baseType="lpstr">
      <vt:lpstr>T1-Application Cover Page</vt:lpstr>
      <vt:lpstr>T2-Development Information</vt:lpstr>
      <vt:lpstr>T3-Narratives</vt:lpstr>
      <vt:lpstr>T4-Units</vt:lpstr>
      <vt:lpstr>T5-Sources</vt:lpstr>
      <vt:lpstr>T6-Budget</vt:lpstr>
      <vt:lpstr>T7-Match</vt:lpstr>
      <vt:lpstr>T8-Application Summary</vt:lpstr>
      <vt:lpstr>THRESHOLD CHECKLIST</vt:lpstr>
      <vt:lpstr>S1-Development Characteristics</vt:lpstr>
      <vt:lpstr>S2-Development Features</vt:lpstr>
      <vt:lpstr>S3-Readiness</vt:lpstr>
      <vt:lpstr>S4-Capacity</vt:lpstr>
      <vt:lpstr>S5-Financing</vt:lpstr>
      <vt:lpstr>S6-Unique Features</vt:lpstr>
      <vt:lpstr>SCORE SHEET</vt:lpstr>
      <vt:lpstr>PROFORMA</vt:lpstr>
      <vt:lpstr>D1-Development Fund</vt:lpstr>
      <vt:lpstr>D2-CHDO Operating Supplement</vt:lpstr>
      <vt:lpstr>D3-Rental Assessment</vt:lpstr>
      <vt:lpstr>D4-Displacement Assessment</vt:lpstr>
      <vt:lpstr>D5-Displacement Plan</vt:lpstr>
      <vt:lpstr>D6-Displacement Affidavit</vt:lpstr>
      <vt:lpstr>D7-LEP</vt:lpstr>
      <vt:lpstr>D8-Davis Bacon</vt:lpstr>
      <vt:lpstr>D9-Assurances and Certification</vt:lpstr>
      <vt:lpstr>Validation</vt:lpstr>
      <vt:lpstr>'D3-Rental Assessment'!Print_Area</vt:lpstr>
      <vt:lpstr>PROFORMA!Print_Area</vt:lpstr>
      <vt:lpstr>'S1-Development Characteristics'!Print_Area</vt:lpstr>
      <vt:lpstr>'S2-Development Features'!Print_Area</vt:lpstr>
      <vt:lpstr>'S3-Readiness'!Print_Area</vt:lpstr>
      <vt:lpstr>'S4-Capacity'!Print_Area</vt:lpstr>
      <vt:lpstr>'S5-Financing'!Print_Area</vt:lpstr>
      <vt:lpstr>'S6-Unique Features'!Print_Area</vt:lpstr>
      <vt:lpstr>'SCORE SHEET'!Print_Area</vt:lpstr>
      <vt:lpstr>'T1-Application Cover Page'!Print_Area</vt:lpstr>
      <vt:lpstr>'T2-Development Information'!Print_Area</vt:lpstr>
      <vt:lpstr>'T3-Narratives'!Print_Area</vt:lpstr>
      <vt:lpstr>'T4-Units'!Print_Area</vt:lpstr>
      <vt:lpstr>'T5-Sources'!Print_Area</vt:lpstr>
      <vt:lpstr>'T6-Budget'!Print_Area</vt:lpstr>
      <vt:lpstr>'T7-Match'!Print_Area</vt:lpstr>
      <vt:lpstr>'T8-Application Summary'!Print_Area</vt:lpstr>
      <vt:lpstr>'THRESHOLD CHECKLIST'!Print_Area</vt:lpstr>
    </vt:vector>
  </TitlesOfParts>
  <Company>Indiana Housing and Community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Boltz</dc:creator>
  <cp:lastModifiedBy>Nelson, Peter</cp:lastModifiedBy>
  <cp:lastPrinted>2019-01-30T20:15:37Z</cp:lastPrinted>
  <dcterms:created xsi:type="dcterms:W3CDTF">2015-10-26T19:19:04Z</dcterms:created>
  <dcterms:modified xsi:type="dcterms:W3CDTF">2023-03-14T17:35:11Z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0x010100B136FB536534E54291B554C5E5F5174B</vt:lpwstr>
  </property>
</Properties>
</file>